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3"/>
  </bookViews>
  <sheets>
    <sheet name="关桥生产路建设投资估算表 " sheetId="3" state="hidden" r:id="rId1"/>
    <sheet name="李旺村" sheetId="5" r:id="rId2"/>
    <sheet name="杨堡村" sheetId="6" r:id="rId3"/>
    <sheet name="杨山村" sheetId="4" r:id="rId4"/>
  </sheets>
  <definedNames>
    <definedName name="_xlnm.Print_Area" localSheetId="0">'关桥生产路建设投资估算表 '!$A$1:$K$15</definedName>
    <definedName name="_xlnm.Print_Titles" localSheetId="0">'关桥生产路建设投资估算表 '!$1:$3</definedName>
    <definedName name="_xlnm.Print_Titles" localSheetId="1">李旺村!$1:$4</definedName>
    <definedName name="_xlnm.Print_Titles" localSheetId="2">杨堡村!$1:$4</definedName>
    <definedName name="_xlnm.Print_Titles" localSheetId="3">杨山村!$1:$4</definedName>
  </definedNames>
  <calcPr calcId="144525"/>
</workbook>
</file>

<file path=xl/sharedStrings.xml><?xml version="1.0" encoding="utf-8"?>
<sst xmlns="http://schemas.openxmlformats.org/spreadsheetml/2006/main" count="156" uniqueCount="39">
  <si>
    <t>关桥罗山村生产路建设项目投资概算表</t>
  </si>
  <si>
    <t>序号</t>
  </si>
  <si>
    <t>工程或费用</t>
  </si>
  <si>
    <t>概算金额（万元）</t>
  </si>
  <si>
    <t>投资
比例
（%）</t>
  </si>
  <si>
    <t>技术指标</t>
  </si>
  <si>
    <t>备注</t>
  </si>
  <si>
    <t>建安
工程</t>
  </si>
  <si>
    <t>设备
购置费</t>
  </si>
  <si>
    <t>其他
费用</t>
  </si>
  <si>
    <t>合计</t>
  </si>
  <si>
    <t>单位</t>
  </si>
  <si>
    <t>数量</t>
  </si>
  <si>
    <t>单位
价值（元）</t>
  </si>
  <si>
    <t>总投资</t>
  </si>
  <si>
    <t>一</t>
  </si>
  <si>
    <t>建安工程费用</t>
  </si>
  <si>
    <t>路基工程</t>
  </si>
  <si>
    <t>公里</t>
  </si>
  <si>
    <t>路面工程</t>
  </si>
  <si>
    <t>交通工程</t>
  </si>
  <si>
    <t>专项费用</t>
  </si>
  <si>
    <t>三</t>
  </si>
  <si>
    <t>工程其他费用</t>
  </si>
  <si>
    <t>建设项目管理费</t>
  </si>
  <si>
    <t>建设项目前
期工作费</t>
  </si>
  <si>
    <t>专项评价（估）费</t>
  </si>
  <si>
    <t>工程保险费</t>
  </si>
  <si>
    <t>四</t>
  </si>
  <si>
    <t>预备费</t>
  </si>
  <si>
    <t>投资概算表</t>
  </si>
  <si>
    <t>项目名称：2021年海原县李旺镇（李旺村）村组硬化路建设项目</t>
  </si>
  <si>
    <t>临时工程</t>
  </si>
  <si>
    <t>桥梁涵洞</t>
  </si>
  <si>
    <t>交叉工程</t>
  </si>
  <si>
    <t>处</t>
  </si>
  <si>
    <t>生产准备费</t>
  </si>
  <si>
    <t>项目名称：2021年海原县李旺镇（杨堡村）村组硬化路建设项目</t>
  </si>
  <si>
    <t>项目名称：2021年海原县李旺镇（杨山村）村组硬化路建设项目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</si>
</sst>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"/>
    <numFmt numFmtId="177" formatCode="0.0_ "/>
    <numFmt numFmtId="178" formatCode="0_ "/>
  </numFmts>
  <fonts count="31">
    <font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24"/>
      <color theme="1"/>
      <name val="方正小标宋_GBK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7" fillId="20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 applyProtection="1">
      <alignment horizontal="center" vertical="center" wrapText="1"/>
    </xf>
    <xf numFmtId="10" fontId="7" fillId="0" borderId="6" xfId="1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8" fillId="0" borderId="7" xfId="0" applyNumberFormat="1" applyFont="1" applyFill="1" applyBorder="1" applyAlignment="1" applyProtection="1">
      <alignment horizontal="center" vertical="center" wrapText="1"/>
    </xf>
    <xf numFmtId="176" fontId="9" fillId="0" borderId="7" xfId="0" applyNumberFormat="1" applyFont="1" applyFill="1" applyBorder="1" applyAlignment="1" applyProtection="1">
      <alignment horizontal="center" vertical="center" wrapText="1"/>
    </xf>
    <xf numFmtId="177" fontId="10" fillId="0" borderId="7" xfId="0" applyNumberFormat="1" applyFont="1" applyFill="1" applyBorder="1" applyAlignment="1" applyProtection="1">
      <alignment horizontal="center" vertical="center" wrapText="1"/>
    </xf>
    <xf numFmtId="177" fontId="10" fillId="0" borderId="6" xfId="0" applyNumberFormat="1" applyFont="1" applyFill="1" applyBorder="1" applyAlignment="1">
      <alignment horizontal="center" vertical="center"/>
    </xf>
    <xf numFmtId="10" fontId="10" fillId="0" borderId="6" xfId="1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78" fontId="5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77" fontId="7" fillId="0" borderId="8" xfId="0" applyNumberFormat="1" applyFont="1" applyFill="1" applyBorder="1" applyAlignment="1" applyProtection="1">
      <alignment horizontal="center" vertical="center" wrapText="1"/>
    </xf>
    <xf numFmtId="177" fontId="10" fillId="0" borderId="8" xfId="0" applyNumberFormat="1" applyFont="1" applyFill="1" applyBorder="1" applyAlignment="1" applyProtection="1">
      <alignment horizontal="center" vertical="center" wrapText="1"/>
    </xf>
    <xf numFmtId="178" fontId="10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178" fontId="10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B4" sqref="B4"/>
    </sheetView>
  </sheetViews>
  <sheetFormatPr defaultColWidth="9" defaultRowHeight="13.5"/>
  <cols>
    <col min="1" max="1" width="5.5" style="5" customWidth="1"/>
    <col min="2" max="2" width="15.125" style="6" customWidth="1"/>
    <col min="3" max="3" width="6.75" style="5" customWidth="1"/>
    <col min="4" max="4" width="6.125" style="5" customWidth="1"/>
    <col min="5" max="5" width="6.25" style="5" customWidth="1"/>
    <col min="6" max="6" width="8.5" style="5" customWidth="1"/>
    <col min="7" max="7" width="8.375" style="5" customWidth="1"/>
    <col min="8" max="8" width="5.125" style="5" customWidth="1"/>
    <col min="9" max="9" width="6.625" style="5" customWidth="1"/>
    <col min="10" max="10" width="8.375" style="5" customWidth="1"/>
    <col min="11" max="11" width="5.75" style="6" customWidth="1"/>
  </cols>
  <sheetData>
    <row r="1" ht="61.5" customHeight="1" spans="1:11">
      <c r="A1" s="38" t="s">
        <v>0</v>
      </c>
      <c r="B1" s="39"/>
      <c r="C1" s="38"/>
      <c r="D1" s="38"/>
      <c r="E1" s="38"/>
      <c r="F1" s="38"/>
      <c r="G1" s="38"/>
      <c r="H1" s="38"/>
      <c r="I1" s="38"/>
      <c r="J1" s="38"/>
      <c r="K1" s="39"/>
    </row>
    <row r="2" s="1" customFormat="1" ht="39" customHeight="1" spans="1:11">
      <c r="A2" s="23" t="s">
        <v>1</v>
      </c>
      <c r="B2" s="17" t="s">
        <v>2</v>
      </c>
      <c r="C2" s="23" t="s">
        <v>3</v>
      </c>
      <c r="D2" s="23"/>
      <c r="E2" s="23"/>
      <c r="F2" s="23"/>
      <c r="G2" s="17" t="s">
        <v>4</v>
      </c>
      <c r="H2" s="23" t="s">
        <v>5</v>
      </c>
      <c r="I2" s="23"/>
      <c r="J2" s="23"/>
      <c r="K2" s="17" t="s">
        <v>6</v>
      </c>
    </row>
    <row r="3" s="2" customFormat="1" ht="51.95" customHeight="1" spans="1:11">
      <c r="A3" s="17"/>
      <c r="B3" s="17"/>
      <c r="C3" s="17" t="s">
        <v>7</v>
      </c>
      <c r="D3" s="17" t="s">
        <v>8</v>
      </c>
      <c r="E3" s="17" t="s">
        <v>9</v>
      </c>
      <c r="F3" s="17" t="s">
        <v>10</v>
      </c>
      <c r="G3" s="17"/>
      <c r="H3" s="17" t="s">
        <v>11</v>
      </c>
      <c r="I3" s="17" t="s">
        <v>12</v>
      </c>
      <c r="J3" s="17" t="s">
        <v>13</v>
      </c>
      <c r="K3" s="17"/>
    </row>
    <row r="4" s="3" customFormat="1" ht="39.75" customHeight="1" spans="1:11">
      <c r="A4" s="18"/>
      <c r="B4" s="19" t="s">
        <v>14</v>
      </c>
      <c r="C4" s="21">
        <f>C5</f>
        <v>37.4355</v>
      </c>
      <c r="D4" s="20">
        <v>0</v>
      </c>
      <c r="E4" s="20">
        <f>F10+F15</f>
        <v>11.4286</v>
      </c>
      <c r="F4" s="21">
        <f>C4+D4+E4</f>
        <v>48.8641</v>
      </c>
      <c r="G4" s="22"/>
      <c r="H4" s="40"/>
      <c r="I4" s="40"/>
      <c r="J4" s="41"/>
      <c r="K4" s="42"/>
    </row>
    <row r="5" s="3" customFormat="1" ht="39.75" customHeight="1" spans="1:11">
      <c r="A5" s="18" t="s">
        <v>15</v>
      </c>
      <c r="B5" s="19" t="s">
        <v>16</v>
      </c>
      <c r="C5" s="21">
        <v>37.4355</v>
      </c>
      <c r="D5" s="20">
        <v>0</v>
      </c>
      <c r="E5" s="20">
        <v>0</v>
      </c>
      <c r="F5" s="21">
        <f t="shared" ref="F5:F15" si="0">C5+D5+E5</f>
        <v>37.4355</v>
      </c>
      <c r="G5" s="22">
        <f>F5/$F$4</f>
        <v>0.766114591284808</v>
      </c>
      <c r="H5" s="40"/>
      <c r="I5" s="40"/>
      <c r="J5" s="41"/>
      <c r="K5" s="42"/>
    </row>
    <row r="6" s="3" customFormat="1" ht="39.75" customHeight="1" spans="1:11">
      <c r="A6" s="23">
        <v>1</v>
      </c>
      <c r="B6" s="17" t="s">
        <v>17</v>
      </c>
      <c r="C6" s="26">
        <v>7.7525</v>
      </c>
      <c r="D6" s="27"/>
      <c r="E6" s="27"/>
      <c r="F6" s="26">
        <f t="shared" si="0"/>
        <v>7.7525</v>
      </c>
      <c r="G6" s="28"/>
      <c r="H6" s="40" t="s">
        <v>18</v>
      </c>
      <c r="I6" s="40">
        <v>2.5</v>
      </c>
      <c r="J6" s="41">
        <f>F6/I6*10000</f>
        <v>31010</v>
      </c>
      <c r="K6" s="43"/>
    </row>
    <row r="7" s="4" customFormat="1" ht="39.75" customHeight="1" spans="1:11">
      <c r="A7" s="23">
        <v>2</v>
      </c>
      <c r="B7" s="17" t="s">
        <v>19</v>
      </c>
      <c r="C7" s="26">
        <v>22.8387</v>
      </c>
      <c r="D7" s="27"/>
      <c r="E7" s="27"/>
      <c r="F7" s="26">
        <f t="shared" si="0"/>
        <v>22.8387</v>
      </c>
      <c r="G7" s="28"/>
      <c r="H7" s="40" t="s">
        <v>18</v>
      </c>
      <c r="I7" s="40">
        <v>2.5</v>
      </c>
      <c r="J7" s="41">
        <f t="shared" ref="J7:J9" si="1">F7/I7*10000</f>
        <v>91354.8</v>
      </c>
      <c r="K7" s="43"/>
    </row>
    <row r="8" s="4" customFormat="1" ht="39.75" customHeight="1" spans="1:11">
      <c r="A8" s="23">
        <v>3</v>
      </c>
      <c r="B8" s="17" t="s">
        <v>20</v>
      </c>
      <c r="C8" s="26">
        <v>4.6976</v>
      </c>
      <c r="D8" s="27"/>
      <c r="E8" s="27"/>
      <c r="F8" s="26">
        <f t="shared" si="0"/>
        <v>4.6976</v>
      </c>
      <c r="G8" s="28"/>
      <c r="H8" s="40" t="s">
        <v>18</v>
      </c>
      <c r="I8" s="40">
        <v>2.5</v>
      </c>
      <c r="J8" s="41">
        <f t="shared" si="1"/>
        <v>18790.4</v>
      </c>
      <c r="K8" s="43"/>
    </row>
    <row r="9" s="4" customFormat="1" ht="39.75" customHeight="1" spans="1:11">
      <c r="A9" s="23">
        <v>4</v>
      </c>
      <c r="B9" s="17" t="s">
        <v>21</v>
      </c>
      <c r="C9" s="26">
        <v>2.1467</v>
      </c>
      <c r="D9" s="27"/>
      <c r="E9" s="27"/>
      <c r="F9" s="26">
        <f t="shared" si="0"/>
        <v>2.1467</v>
      </c>
      <c r="G9" s="28"/>
      <c r="H9" s="40" t="s">
        <v>18</v>
      </c>
      <c r="I9" s="40">
        <v>2.5</v>
      </c>
      <c r="J9" s="41">
        <f t="shared" si="1"/>
        <v>8586.8</v>
      </c>
      <c r="K9" s="43"/>
    </row>
    <row r="10" s="4" customFormat="1" ht="39.75" customHeight="1" spans="1:11">
      <c r="A10" s="18" t="s">
        <v>22</v>
      </c>
      <c r="B10" s="19" t="s">
        <v>23</v>
      </c>
      <c r="C10" s="20">
        <v>0</v>
      </c>
      <c r="D10" s="20">
        <v>0</v>
      </c>
      <c r="E10" s="21">
        <v>9.1017</v>
      </c>
      <c r="F10" s="21">
        <f t="shared" si="0"/>
        <v>9.1017</v>
      </c>
      <c r="G10" s="22">
        <f t="shared" ref="G10:G15" si="2">F10/$F$4</f>
        <v>0.186265581480064</v>
      </c>
      <c r="H10" s="40"/>
      <c r="I10" s="40"/>
      <c r="J10" s="41"/>
      <c r="K10" s="42"/>
    </row>
    <row r="11" s="3" customFormat="1" ht="39.75" customHeight="1" spans="1:11">
      <c r="A11" s="23">
        <v>1</v>
      </c>
      <c r="B11" s="17" t="s">
        <v>24</v>
      </c>
      <c r="C11" s="27"/>
      <c r="D11" s="27"/>
      <c r="E11" s="26">
        <v>4.452</v>
      </c>
      <c r="F11" s="26">
        <f t="shared" si="0"/>
        <v>4.452</v>
      </c>
      <c r="G11" s="28">
        <f t="shared" si="2"/>
        <v>0.09110983319042</v>
      </c>
      <c r="H11" s="40"/>
      <c r="I11" s="40"/>
      <c r="J11" s="41"/>
      <c r="K11" s="43"/>
    </row>
    <row r="12" s="3" customFormat="1" ht="39.75" customHeight="1" spans="1:11">
      <c r="A12" s="23">
        <v>2</v>
      </c>
      <c r="B12" s="17" t="s">
        <v>25</v>
      </c>
      <c r="C12" s="27"/>
      <c r="D12" s="27"/>
      <c r="E12" s="26">
        <v>3.5</v>
      </c>
      <c r="F12" s="26">
        <f t="shared" si="0"/>
        <v>3.5</v>
      </c>
      <c r="G12" s="28">
        <f t="shared" si="2"/>
        <v>0.0716272273509591</v>
      </c>
      <c r="H12" s="40"/>
      <c r="I12" s="40"/>
      <c r="J12" s="41"/>
      <c r="K12" s="43"/>
    </row>
    <row r="13" s="4" customFormat="1" ht="39.75" customHeight="1" spans="1:11">
      <c r="A13" s="23">
        <v>3</v>
      </c>
      <c r="B13" s="17" t="s">
        <v>26</v>
      </c>
      <c r="C13" s="27"/>
      <c r="D13" s="27"/>
      <c r="E13" s="26">
        <v>1</v>
      </c>
      <c r="F13" s="26">
        <f t="shared" si="0"/>
        <v>1</v>
      </c>
      <c r="G13" s="28">
        <f t="shared" si="2"/>
        <v>0.020464922100274</v>
      </c>
      <c r="H13" s="40"/>
      <c r="I13" s="40"/>
      <c r="J13" s="41"/>
      <c r="K13" s="43"/>
    </row>
    <row r="14" s="4" customFormat="1" ht="39.75" customHeight="1" spans="1:11">
      <c r="A14" s="23">
        <v>4</v>
      </c>
      <c r="B14" s="17" t="s">
        <v>27</v>
      </c>
      <c r="C14" s="27"/>
      <c r="D14" s="27"/>
      <c r="E14" s="26">
        <v>0.1497</v>
      </c>
      <c r="F14" s="26">
        <f t="shared" si="0"/>
        <v>0.1497</v>
      </c>
      <c r="G14" s="28">
        <f t="shared" si="2"/>
        <v>0.00306359883841102</v>
      </c>
      <c r="H14" s="40"/>
      <c r="I14" s="40"/>
      <c r="J14" s="41"/>
      <c r="K14" s="43"/>
    </row>
    <row r="15" s="3" customFormat="1" ht="39.75" customHeight="1" spans="1:11">
      <c r="A15" s="18" t="s">
        <v>28</v>
      </c>
      <c r="B15" s="19" t="s">
        <v>29</v>
      </c>
      <c r="C15" s="20">
        <v>0</v>
      </c>
      <c r="D15" s="20">
        <v>0</v>
      </c>
      <c r="E15" s="21">
        <v>2.3269</v>
      </c>
      <c r="F15" s="21">
        <f t="shared" si="0"/>
        <v>2.3269</v>
      </c>
      <c r="G15" s="22">
        <f t="shared" si="2"/>
        <v>0.0476198272351276</v>
      </c>
      <c r="H15" s="40"/>
      <c r="I15" s="40"/>
      <c r="J15" s="41"/>
      <c r="K15" s="42"/>
    </row>
    <row r="16" spans="1:11">
      <c r="A16"/>
      <c r="B16" s="29"/>
      <c r="C16"/>
      <c r="D16"/>
      <c r="E16"/>
      <c r="F16"/>
      <c r="G16"/>
      <c r="H16"/>
      <c r="I16"/>
      <c r="J16"/>
      <c r="K16" s="29"/>
    </row>
    <row r="17" spans="1:11">
      <c r="A17"/>
      <c r="B17" s="29"/>
      <c r="C17"/>
      <c r="D17"/>
      <c r="E17"/>
      <c r="F17"/>
      <c r="G17"/>
      <c r="H17"/>
      <c r="I17"/>
      <c r="J17"/>
      <c r="K17" s="29"/>
    </row>
    <row r="18" spans="1:11">
      <c r="A18"/>
      <c r="B18" s="29"/>
      <c r="C18"/>
      <c r="D18"/>
      <c r="E18"/>
      <c r="F18"/>
      <c r="G18"/>
      <c r="H18"/>
      <c r="I18"/>
      <c r="J18"/>
      <c r="K18" s="29"/>
    </row>
  </sheetData>
  <mergeCells count="7">
    <mergeCell ref="A1:K1"/>
    <mergeCell ref="C2:F2"/>
    <mergeCell ref="H2:J2"/>
    <mergeCell ref="A2:A3"/>
    <mergeCell ref="B2:B3"/>
    <mergeCell ref="G2:G3"/>
    <mergeCell ref="K2:K3"/>
  </mergeCells>
  <printOptions horizontalCentered="1"/>
  <pageMargins left="0.751388888888889" right="0.66875" top="1.22013888888889" bottom="0.590277777777778" header="0.5" footer="0.5"/>
  <pageSetup paperSize="9" fitToHeight="0" orientation="portrait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B3" sqref="B3:B4"/>
    </sheetView>
  </sheetViews>
  <sheetFormatPr defaultColWidth="9" defaultRowHeight="13.5"/>
  <cols>
    <col min="1" max="1" width="5.5" style="5" customWidth="1"/>
    <col min="2" max="2" width="17.325" style="6" customWidth="1"/>
    <col min="3" max="3" width="6.75" style="5" customWidth="1"/>
    <col min="4" max="4" width="6.125" style="5" customWidth="1"/>
    <col min="5" max="5" width="6.25" style="5" customWidth="1"/>
    <col min="6" max="6" width="8.5" style="5" customWidth="1"/>
    <col min="7" max="7" width="8.375" style="5" customWidth="1"/>
    <col min="8" max="8" width="7.325" style="5" customWidth="1"/>
    <col min="9" max="9" width="6.625" style="5" customWidth="1"/>
    <col min="10" max="10" width="8.375" style="5" customWidth="1"/>
    <col min="11" max="11" width="5.75" style="6" customWidth="1"/>
  </cols>
  <sheetData>
    <row r="1" ht="36" customHeight="1" spans="1:11">
      <c r="A1" s="7" t="s">
        <v>30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customFormat="1" ht="27" customHeight="1" spans="1:11">
      <c r="A2" s="9" t="s">
        <v>31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4" customHeight="1" spans="1:11">
      <c r="A3" s="31" t="s">
        <v>1</v>
      </c>
      <c r="B3" s="32" t="s">
        <v>2</v>
      </c>
      <c r="C3" s="31" t="s">
        <v>3</v>
      </c>
      <c r="D3" s="31"/>
      <c r="E3" s="31"/>
      <c r="F3" s="31"/>
      <c r="G3" s="32" t="s">
        <v>4</v>
      </c>
      <c r="H3" s="31" t="s">
        <v>5</v>
      </c>
      <c r="I3" s="31"/>
      <c r="J3" s="31"/>
      <c r="K3" s="32" t="s">
        <v>6</v>
      </c>
    </row>
    <row r="4" s="2" customFormat="1" ht="43" customHeight="1" spans="1:11">
      <c r="A4" s="32"/>
      <c r="B4" s="32"/>
      <c r="C4" s="32" t="s">
        <v>7</v>
      </c>
      <c r="D4" s="32" t="s">
        <v>8</v>
      </c>
      <c r="E4" s="32" t="s">
        <v>9</v>
      </c>
      <c r="F4" s="32" t="s">
        <v>10</v>
      </c>
      <c r="G4" s="32"/>
      <c r="H4" s="32" t="s">
        <v>11</v>
      </c>
      <c r="I4" s="32" t="s">
        <v>12</v>
      </c>
      <c r="J4" s="32" t="s">
        <v>13</v>
      </c>
      <c r="K4" s="32"/>
    </row>
    <row r="5" s="3" customFormat="1" ht="34" customHeight="1" spans="1:11">
      <c r="A5" s="33"/>
      <c r="B5" s="34" t="s">
        <v>14</v>
      </c>
      <c r="C5" s="20">
        <f>C6</f>
        <v>75.7543</v>
      </c>
      <c r="D5" s="20">
        <v>0</v>
      </c>
      <c r="E5" s="20">
        <f>F14+F20</f>
        <v>13.3179</v>
      </c>
      <c r="F5" s="35">
        <f>C5+D5+E5</f>
        <v>89.0722</v>
      </c>
      <c r="G5" s="22"/>
      <c r="H5" s="31"/>
      <c r="I5" s="31"/>
      <c r="J5" s="37"/>
      <c r="K5" s="34"/>
    </row>
    <row r="6" s="3" customFormat="1" ht="34" customHeight="1" spans="1:11">
      <c r="A6" s="33" t="s">
        <v>15</v>
      </c>
      <c r="B6" s="34" t="s">
        <v>16</v>
      </c>
      <c r="C6" s="35">
        <v>75.7543</v>
      </c>
      <c r="D6" s="20">
        <v>0</v>
      </c>
      <c r="E6" s="20">
        <v>0</v>
      </c>
      <c r="F6" s="35">
        <f>C6+D6+E6</f>
        <v>75.7543</v>
      </c>
      <c r="G6" s="22">
        <f>F6/$F$5</f>
        <v>0.850481968560337</v>
      </c>
      <c r="H6" s="31"/>
      <c r="I6" s="31"/>
      <c r="J6" s="37"/>
      <c r="K6" s="34"/>
    </row>
    <row r="7" s="3" customFormat="1" ht="34" customHeight="1" spans="1:11">
      <c r="A7" s="31">
        <v>1</v>
      </c>
      <c r="B7" s="31" t="s">
        <v>32</v>
      </c>
      <c r="C7" s="36">
        <v>0.7335</v>
      </c>
      <c r="D7" s="20"/>
      <c r="E7" s="20"/>
      <c r="F7" s="36">
        <f>C7+D7+E7</f>
        <v>0.7335</v>
      </c>
      <c r="G7" s="22"/>
      <c r="H7" s="31" t="s">
        <v>18</v>
      </c>
      <c r="I7" s="31">
        <v>0.994</v>
      </c>
      <c r="J7" s="37">
        <f>F7/I7*10000</f>
        <v>7379.27565392354</v>
      </c>
      <c r="K7" s="34"/>
    </row>
    <row r="8" s="3" customFormat="1" ht="34" customHeight="1" spans="1:11">
      <c r="A8" s="31">
        <v>2</v>
      </c>
      <c r="B8" s="32" t="s">
        <v>17</v>
      </c>
      <c r="C8" s="36">
        <v>10.5254</v>
      </c>
      <c r="D8" s="27"/>
      <c r="E8" s="27"/>
      <c r="F8" s="36">
        <f t="shared" ref="F8:F20" si="0">C8+D8+E8</f>
        <v>10.5254</v>
      </c>
      <c r="G8" s="28"/>
      <c r="H8" s="31" t="s">
        <v>18</v>
      </c>
      <c r="I8" s="31">
        <v>0.994</v>
      </c>
      <c r="J8" s="37">
        <f t="shared" ref="J8:J13" si="1">F8/I8*10000</f>
        <v>105889.336016097</v>
      </c>
      <c r="K8" s="32"/>
    </row>
    <row r="9" s="4" customFormat="1" ht="34" customHeight="1" spans="1:11">
      <c r="A9" s="33">
        <v>3</v>
      </c>
      <c r="B9" s="32" t="s">
        <v>19</v>
      </c>
      <c r="C9" s="36">
        <v>55.691</v>
      </c>
      <c r="D9" s="27"/>
      <c r="E9" s="27"/>
      <c r="F9" s="36">
        <f t="shared" si="0"/>
        <v>55.691</v>
      </c>
      <c r="G9" s="28"/>
      <c r="H9" s="31" t="s">
        <v>18</v>
      </c>
      <c r="I9" s="31">
        <v>0.994</v>
      </c>
      <c r="J9" s="37">
        <f t="shared" si="1"/>
        <v>560271.629778672</v>
      </c>
      <c r="K9" s="32"/>
    </row>
    <row r="10" s="4" customFormat="1" ht="34" customHeight="1" spans="1:11">
      <c r="A10" s="31">
        <v>4</v>
      </c>
      <c r="B10" s="32" t="s">
        <v>33</v>
      </c>
      <c r="C10" s="36">
        <v>1.1047</v>
      </c>
      <c r="D10" s="27"/>
      <c r="E10" s="27"/>
      <c r="F10" s="36">
        <f t="shared" si="0"/>
        <v>1.1047</v>
      </c>
      <c r="G10" s="28"/>
      <c r="H10" s="31" t="s">
        <v>18</v>
      </c>
      <c r="I10" s="31">
        <v>0.994</v>
      </c>
      <c r="J10" s="37">
        <f t="shared" si="1"/>
        <v>11113.6820925553</v>
      </c>
      <c r="K10" s="32"/>
    </row>
    <row r="11" s="4" customFormat="1" ht="34" customHeight="1" spans="1:11">
      <c r="A11" s="33">
        <v>5</v>
      </c>
      <c r="B11" s="32" t="s">
        <v>34</v>
      </c>
      <c r="C11" s="36">
        <v>2.5684</v>
      </c>
      <c r="D11" s="27"/>
      <c r="E11" s="27"/>
      <c r="F11" s="36">
        <f t="shared" si="0"/>
        <v>2.5684</v>
      </c>
      <c r="G11" s="28"/>
      <c r="H11" s="31" t="s">
        <v>35</v>
      </c>
      <c r="I11" s="31">
        <v>5</v>
      </c>
      <c r="J11" s="37">
        <f t="shared" si="1"/>
        <v>5136.8</v>
      </c>
      <c r="K11" s="32"/>
    </row>
    <row r="12" s="4" customFormat="1" ht="34" customHeight="1" spans="1:11">
      <c r="A12" s="31">
        <v>6</v>
      </c>
      <c r="B12" s="32" t="s">
        <v>20</v>
      </c>
      <c r="C12" s="36">
        <v>0.5382</v>
      </c>
      <c r="D12" s="27"/>
      <c r="E12" s="27"/>
      <c r="F12" s="36">
        <f t="shared" si="0"/>
        <v>0.5382</v>
      </c>
      <c r="G12" s="28"/>
      <c r="H12" s="31" t="s">
        <v>18</v>
      </c>
      <c r="I12" s="31">
        <v>0.994</v>
      </c>
      <c r="J12" s="37">
        <f t="shared" si="1"/>
        <v>5414.48692152917</v>
      </c>
      <c r="K12" s="32"/>
    </row>
    <row r="13" s="4" customFormat="1" ht="34" customHeight="1" spans="1:11">
      <c r="A13" s="33">
        <v>7</v>
      </c>
      <c r="B13" s="32" t="s">
        <v>21</v>
      </c>
      <c r="C13" s="36">
        <v>4.5927</v>
      </c>
      <c r="D13" s="27"/>
      <c r="E13" s="27"/>
      <c r="F13" s="36">
        <f t="shared" si="0"/>
        <v>4.5927</v>
      </c>
      <c r="G13" s="28"/>
      <c r="H13" s="31" t="s">
        <v>18</v>
      </c>
      <c r="I13" s="31">
        <v>0.994</v>
      </c>
      <c r="J13" s="37">
        <f t="shared" si="1"/>
        <v>46204.2253521127</v>
      </c>
      <c r="K13" s="32"/>
    </row>
    <row r="14" s="4" customFormat="1" ht="34" customHeight="1" spans="1:11">
      <c r="A14" s="33" t="s">
        <v>22</v>
      </c>
      <c r="B14" s="34" t="s">
        <v>23</v>
      </c>
      <c r="C14" s="20">
        <v>0</v>
      </c>
      <c r="D14" s="20">
        <v>0</v>
      </c>
      <c r="E14" s="20">
        <v>9.0764</v>
      </c>
      <c r="F14" s="35">
        <f t="shared" si="0"/>
        <v>9.0764</v>
      </c>
      <c r="G14" s="22">
        <f t="shared" ref="G14:G20" si="2">F14/$F$5</f>
        <v>0.101899358048864</v>
      </c>
      <c r="H14" s="31"/>
      <c r="I14" s="31"/>
      <c r="J14" s="37"/>
      <c r="K14" s="34"/>
    </row>
    <row r="15" s="4" customFormat="1" ht="34" customHeight="1" spans="1:11">
      <c r="A15" s="31">
        <v>1</v>
      </c>
      <c r="B15" s="32" t="s">
        <v>24</v>
      </c>
      <c r="C15" s="27"/>
      <c r="D15" s="27"/>
      <c r="E15" s="27">
        <v>6.0989</v>
      </c>
      <c r="F15" s="36">
        <f t="shared" si="0"/>
        <v>6.0989</v>
      </c>
      <c r="G15" s="28">
        <f t="shared" si="2"/>
        <v>0.0684714198144876</v>
      </c>
      <c r="H15" s="31"/>
      <c r="I15" s="31"/>
      <c r="J15" s="37"/>
      <c r="K15" s="32"/>
    </row>
    <row r="16" s="3" customFormat="1" ht="34" customHeight="1" spans="1:11">
      <c r="A16" s="31">
        <v>2</v>
      </c>
      <c r="B16" s="32" t="s">
        <v>25</v>
      </c>
      <c r="C16" s="27"/>
      <c r="D16" s="27"/>
      <c r="E16" s="27">
        <v>1.988</v>
      </c>
      <c r="F16" s="36">
        <f t="shared" si="0"/>
        <v>1.988</v>
      </c>
      <c r="G16" s="28">
        <f t="shared" si="2"/>
        <v>0.0223189726985524</v>
      </c>
      <c r="H16" s="31"/>
      <c r="I16" s="31"/>
      <c r="J16" s="37"/>
      <c r="K16" s="32"/>
    </row>
    <row r="17" s="3" customFormat="1" ht="34" customHeight="1" spans="1:11">
      <c r="A17" s="31">
        <v>3</v>
      </c>
      <c r="B17" s="32" t="s">
        <v>26</v>
      </c>
      <c r="C17" s="27"/>
      <c r="D17" s="27"/>
      <c r="E17" s="27">
        <v>0.3982</v>
      </c>
      <c r="F17" s="36">
        <f t="shared" si="0"/>
        <v>0.3982</v>
      </c>
      <c r="G17" s="28">
        <f t="shared" si="2"/>
        <v>0.00447053064817081</v>
      </c>
      <c r="H17" s="31"/>
      <c r="I17" s="31"/>
      <c r="J17" s="37"/>
      <c r="K17" s="32"/>
    </row>
    <row r="18" s="3" customFormat="1" ht="34" customHeight="1" spans="1:11">
      <c r="A18" s="31">
        <v>4</v>
      </c>
      <c r="B18" s="32" t="s">
        <v>36</v>
      </c>
      <c r="C18" s="27"/>
      <c r="D18" s="27"/>
      <c r="E18" s="27">
        <v>0.2882</v>
      </c>
      <c r="F18" s="36">
        <f t="shared" si="0"/>
        <v>0.2882</v>
      </c>
      <c r="G18" s="28">
        <f t="shared" si="2"/>
        <v>0.00323557743044407</v>
      </c>
      <c r="H18" s="31"/>
      <c r="I18" s="31"/>
      <c r="J18" s="37"/>
      <c r="K18" s="32"/>
    </row>
    <row r="19" s="4" customFormat="1" ht="34" customHeight="1" spans="1:11">
      <c r="A19" s="31">
        <v>5</v>
      </c>
      <c r="B19" s="32" t="s">
        <v>27</v>
      </c>
      <c r="C19" s="27"/>
      <c r="D19" s="27"/>
      <c r="E19" s="27">
        <v>0.303</v>
      </c>
      <c r="F19" s="36">
        <f t="shared" si="0"/>
        <v>0.303</v>
      </c>
      <c r="G19" s="28">
        <f t="shared" si="2"/>
        <v>0.00340173477246548</v>
      </c>
      <c r="H19" s="31"/>
      <c r="I19" s="31"/>
      <c r="J19" s="37"/>
      <c r="K19" s="32"/>
    </row>
    <row r="20" s="4" customFormat="1" ht="34" customHeight="1" spans="1:11">
      <c r="A20" s="33" t="s">
        <v>28</v>
      </c>
      <c r="B20" s="34" t="s">
        <v>29</v>
      </c>
      <c r="C20" s="20">
        <v>0</v>
      </c>
      <c r="D20" s="20">
        <v>0</v>
      </c>
      <c r="E20" s="20">
        <v>4.2415</v>
      </c>
      <c r="F20" s="35">
        <f t="shared" si="0"/>
        <v>4.2415</v>
      </c>
      <c r="G20" s="22">
        <f t="shared" si="2"/>
        <v>0.0476186733907998</v>
      </c>
      <c r="H20" s="31"/>
      <c r="I20" s="31"/>
      <c r="J20" s="37"/>
      <c r="K20" s="34"/>
    </row>
    <row r="21" spans="1:11">
      <c r="A21"/>
      <c r="B21" s="29"/>
      <c r="C21"/>
      <c r="D21"/>
      <c r="E21"/>
      <c r="F21"/>
      <c r="G21"/>
      <c r="H21"/>
      <c r="I21"/>
      <c r="J21"/>
      <c r="K21" s="29"/>
    </row>
    <row r="22" spans="1:11">
      <c r="A22"/>
      <c r="B22" s="29"/>
      <c r="C22"/>
      <c r="D22"/>
      <c r="E22"/>
      <c r="F22"/>
      <c r="G22"/>
      <c r="H22"/>
      <c r="I22"/>
      <c r="J22"/>
      <c r="K22" s="29"/>
    </row>
    <row r="23" spans="1:11">
      <c r="A23"/>
      <c r="B23" s="29"/>
      <c r="C23"/>
      <c r="D23"/>
      <c r="E23"/>
      <c r="F23"/>
      <c r="G23"/>
      <c r="H23"/>
      <c r="I23"/>
      <c r="J23"/>
      <c r="K23" s="29"/>
    </row>
  </sheetData>
  <mergeCells count="8">
    <mergeCell ref="A1:K1"/>
    <mergeCell ref="A2:K2"/>
    <mergeCell ref="C3:F3"/>
    <mergeCell ref="H3:J3"/>
    <mergeCell ref="A3:A4"/>
    <mergeCell ref="B3:B4"/>
    <mergeCell ref="G3:G4"/>
    <mergeCell ref="K3:K4"/>
  </mergeCells>
  <printOptions horizontalCentered="1"/>
  <pageMargins left="0.751388888888889" right="0.66875" top="0.984027777777778" bottom="0.590277777777778" header="0.5" footer="0.5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13" workbookViewId="0">
      <selection activeCell="B18" sqref="B18"/>
    </sheetView>
  </sheetViews>
  <sheetFormatPr defaultColWidth="9" defaultRowHeight="13.5"/>
  <cols>
    <col min="1" max="1" width="5.5" style="5" customWidth="1"/>
    <col min="2" max="2" width="18.7916666666667" style="6" customWidth="1"/>
    <col min="3" max="3" width="6.75" style="5" customWidth="1"/>
    <col min="4" max="4" width="6.125" style="5" customWidth="1"/>
    <col min="5" max="5" width="6.25" style="5" customWidth="1"/>
    <col min="6" max="6" width="8.5" style="5" customWidth="1"/>
    <col min="7" max="7" width="8.375" style="5" customWidth="1"/>
    <col min="8" max="8" width="6.775" style="5" customWidth="1"/>
    <col min="9" max="9" width="6.625" style="5" customWidth="1"/>
    <col min="10" max="10" width="8.375" style="5" customWidth="1"/>
    <col min="11" max="11" width="5.75" style="6" customWidth="1"/>
  </cols>
  <sheetData>
    <row r="1" ht="39" customHeight="1" spans="1:11">
      <c r="A1" s="7" t="s">
        <v>30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customFormat="1" ht="28" customHeight="1" spans="1:11">
      <c r="A2" s="9" t="s">
        <v>37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8" customHeight="1" spans="1:11">
      <c r="A3" s="10" t="s">
        <v>1</v>
      </c>
      <c r="B3" s="11" t="s">
        <v>2</v>
      </c>
      <c r="C3" s="12" t="s">
        <v>3</v>
      </c>
      <c r="D3" s="13"/>
      <c r="E3" s="13"/>
      <c r="F3" s="14"/>
      <c r="G3" s="11" t="s">
        <v>4</v>
      </c>
      <c r="H3" s="12" t="s">
        <v>5</v>
      </c>
      <c r="I3" s="13"/>
      <c r="J3" s="14"/>
      <c r="K3" s="11" t="s">
        <v>6</v>
      </c>
    </row>
    <row r="4" s="2" customFormat="1" ht="39" customHeight="1" spans="1:11">
      <c r="A4" s="15"/>
      <c r="B4" s="16"/>
      <c r="C4" s="17" t="s">
        <v>7</v>
      </c>
      <c r="D4" s="17" t="s">
        <v>8</v>
      </c>
      <c r="E4" s="17" t="s">
        <v>9</v>
      </c>
      <c r="F4" s="17" t="s">
        <v>10</v>
      </c>
      <c r="G4" s="16"/>
      <c r="H4" s="17" t="s">
        <v>11</v>
      </c>
      <c r="I4" s="17" t="s">
        <v>12</v>
      </c>
      <c r="J4" s="17" t="s">
        <v>13</v>
      </c>
      <c r="K4" s="16"/>
    </row>
    <row r="5" s="3" customFormat="1" ht="35" customHeight="1" spans="1:11">
      <c r="A5" s="18"/>
      <c r="B5" s="19" t="s">
        <v>14</v>
      </c>
      <c r="C5" s="20">
        <f>C6</f>
        <v>449.7467</v>
      </c>
      <c r="D5" s="20">
        <v>0</v>
      </c>
      <c r="E5" s="20">
        <f>F14+F20</f>
        <v>78.3816</v>
      </c>
      <c r="F5" s="21">
        <v>528</v>
      </c>
      <c r="G5" s="22"/>
      <c r="H5" s="23"/>
      <c r="I5" s="23"/>
      <c r="J5" s="30"/>
      <c r="K5" s="19"/>
    </row>
    <row r="6" s="3" customFormat="1" ht="35" customHeight="1" spans="1:11">
      <c r="A6" s="18" t="s">
        <v>15</v>
      </c>
      <c r="B6" s="19" t="s">
        <v>16</v>
      </c>
      <c r="C6" s="24">
        <v>449.7467</v>
      </c>
      <c r="D6" s="20">
        <v>0</v>
      </c>
      <c r="E6" s="20">
        <v>0</v>
      </c>
      <c r="F6" s="21">
        <f>C6+D6+E6</f>
        <v>449.7467</v>
      </c>
      <c r="G6" s="22">
        <f>F6/$F$5</f>
        <v>0.851792992424242</v>
      </c>
      <c r="H6" s="23"/>
      <c r="I6" s="23"/>
      <c r="J6" s="30"/>
      <c r="K6" s="19"/>
    </row>
    <row r="7" s="3" customFormat="1" ht="35" customHeight="1" spans="1:11">
      <c r="A7" s="23">
        <v>1</v>
      </c>
      <c r="B7" s="17" t="s">
        <v>32</v>
      </c>
      <c r="C7" s="25">
        <v>7.4906</v>
      </c>
      <c r="D7" s="20"/>
      <c r="E7" s="20"/>
      <c r="F7" s="26">
        <f>C7+D7+E7</f>
        <v>7.4906</v>
      </c>
      <c r="G7" s="22"/>
      <c r="H7" s="23" t="s">
        <v>18</v>
      </c>
      <c r="I7" s="23">
        <v>5.784</v>
      </c>
      <c r="J7" s="30">
        <f>F7/I7*10000</f>
        <v>12950.5532503458</v>
      </c>
      <c r="K7" s="19"/>
    </row>
    <row r="8" s="3" customFormat="1" ht="35" customHeight="1" spans="1:11">
      <c r="A8" s="23">
        <v>2</v>
      </c>
      <c r="B8" s="17" t="s">
        <v>17</v>
      </c>
      <c r="C8" s="25">
        <v>75.0919</v>
      </c>
      <c r="D8" s="27"/>
      <c r="E8" s="27"/>
      <c r="F8" s="26">
        <f t="shared" ref="F8:F20" si="0">C8+D8+E8</f>
        <v>75.0919</v>
      </c>
      <c r="G8" s="28"/>
      <c r="H8" s="23" t="s">
        <v>18</v>
      </c>
      <c r="I8" s="23">
        <v>5.784</v>
      </c>
      <c r="J8" s="30">
        <f>F8/I8*10000</f>
        <v>129826.93637621</v>
      </c>
      <c r="K8" s="17"/>
    </row>
    <row r="9" s="4" customFormat="1" ht="35" customHeight="1" spans="1:11">
      <c r="A9" s="23">
        <v>3</v>
      </c>
      <c r="B9" s="17" t="s">
        <v>19</v>
      </c>
      <c r="C9" s="25">
        <v>285.4293</v>
      </c>
      <c r="D9" s="27"/>
      <c r="E9" s="27"/>
      <c r="F9" s="26">
        <f t="shared" si="0"/>
        <v>285.4293</v>
      </c>
      <c r="G9" s="28"/>
      <c r="H9" s="23" t="s">
        <v>18</v>
      </c>
      <c r="I9" s="23">
        <v>5.784</v>
      </c>
      <c r="J9" s="30">
        <f>F9/I9*10000</f>
        <v>493480.809128631</v>
      </c>
      <c r="K9" s="17"/>
    </row>
    <row r="10" s="4" customFormat="1" ht="35" customHeight="1" spans="1:11">
      <c r="A10" s="23">
        <v>4</v>
      </c>
      <c r="B10" s="17" t="s">
        <v>33</v>
      </c>
      <c r="C10" s="25">
        <v>39.5664</v>
      </c>
      <c r="D10" s="27"/>
      <c r="E10" s="27"/>
      <c r="F10" s="26">
        <f t="shared" si="0"/>
        <v>39.5664</v>
      </c>
      <c r="G10" s="28"/>
      <c r="H10" s="23" t="s">
        <v>18</v>
      </c>
      <c r="I10" s="23">
        <v>5.784</v>
      </c>
      <c r="J10" s="30">
        <f t="shared" ref="J10:J13" si="1">F10/I10*10000</f>
        <v>68406.6390041494</v>
      </c>
      <c r="K10" s="17"/>
    </row>
    <row r="11" s="4" customFormat="1" ht="35" customHeight="1" spans="1:11">
      <c r="A11" s="23">
        <v>5</v>
      </c>
      <c r="B11" s="17" t="s">
        <v>34</v>
      </c>
      <c r="C11" s="25">
        <v>20.2884</v>
      </c>
      <c r="D11" s="27"/>
      <c r="E11" s="27"/>
      <c r="F11" s="26">
        <f t="shared" si="0"/>
        <v>20.2884</v>
      </c>
      <c r="G11" s="28"/>
      <c r="H11" s="23" t="s">
        <v>35</v>
      </c>
      <c r="I11" s="23">
        <v>23</v>
      </c>
      <c r="J11" s="30">
        <f t="shared" si="1"/>
        <v>8821.04347826087</v>
      </c>
      <c r="K11" s="17"/>
    </row>
    <row r="12" s="4" customFormat="1" ht="35" customHeight="1" spans="1:11">
      <c r="A12" s="23">
        <v>6</v>
      </c>
      <c r="B12" s="17" t="s">
        <v>20</v>
      </c>
      <c r="C12" s="25">
        <v>6.671</v>
      </c>
      <c r="D12" s="27"/>
      <c r="E12" s="27"/>
      <c r="F12" s="26">
        <f t="shared" si="0"/>
        <v>6.671</v>
      </c>
      <c r="G12" s="28"/>
      <c r="H12" s="23" t="s">
        <v>18</v>
      </c>
      <c r="I12" s="23">
        <v>5.784</v>
      </c>
      <c r="J12" s="30">
        <f t="shared" si="1"/>
        <v>11533.540802213</v>
      </c>
      <c r="K12" s="17"/>
    </row>
    <row r="13" s="4" customFormat="1" ht="35" customHeight="1" spans="1:11">
      <c r="A13" s="23">
        <v>7</v>
      </c>
      <c r="B13" s="17" t="s">
        <v>21</v>
      </c>
      <c r="C13" s="25">
        <v>15.2088</v>
      </c>
      <c r="D13" s="27"/>
      <c r="E13" s="27"/>
      <c r="F13" s="26">
        <f t="shared" si="0"/>
        <v>15.2088</v>
      </c>
      <c r="G13" s="28"/>
      <c r="H13" s="23" t="s">
        <v>18</v>
      </c>
      <c r="I13" s="23">
        <v>5.784</v>
      </c>
      <c r="J13" s="30">
        <f t="shared" si="1"/>
        <v>26294.6058091286</v>
      </c>
      <c r="K13" s="17"/>
    </row>
    <row r="14" s="3" customFormat="1" ht="35" customHeight="1" spans="1:11">
      <c r="A14" s="18" t="s">
        <v>22</v>
      </c>
      <c r="B14" s="19" t="s">
        <v>23</v>
      </c>
      <c r="C14" s="20">
        <v>0</v>
      </c>
      <c r="D14" s="20">
        <v>0</v>
      </c>
      <c r="E14" s="20">
        <v>53.2327</v>
      </c>
      <c r="F14" s="21">
        <f t="shared" si="0"/>
        <v>53.2327</v>
      </c>
      <c r="G14" s="22">
        <f t="shared" ref="G14:G20" si="2">F14/$F$5</f>
        <v>0.100819507575758</v>
      </c>
      <c r="H14" s="23"/>
      <c r="I14" s="23"/>
      <c r="J14" s="30"/>
      <c r="K14" s="19"/>
    </row>
    <row r="15" s="3" customFormat="1" ht="35" customHeight="1" spans="1:11">
      <c r="A15" s="23">
        <v>1</v>
      </c>
      <c r="B15" s="17" t="s">
        <v>24</v>
      </c>
      <c r="C15" s="27"/>
      <c r="D15" s="27"/>
      <c r="E15" s="27">
        <v>36.3532</v>
      </c>
      <c r="F15" s="26">
        <f t="shared" si="0"/>
        <v>36.3532</v>
      </c>
      <c r="G15" s="28">
        <f t="shared" si="2"/>
        <v>0.0688507575757576</v>
      </c>
      <c r="H15" s="23"/>
      <c r="I15" s="23"/>
      <c r="J15" s="30"/>
      <c r="K15" s="17"/>
    </row>
    <row r="16" s="4" customFormat="1" ht="35" customHeight="1" spans="1:11">
      <c r="A16" s="23">
        <v>2</v>
      </c>
      <c r="B16" s="17" t="s">
        <v>25</v>
      </c>
      <c r="C16" s="27"/>
      <c r="D16" s="27"/>
      <c r="E16" s="27">
        <v>11.568</v>
      </c>
      <c r="F16" s="26">
        <f t="shared" si="0"/>
        <v>11.568</v>
      </c>
      <c r="G16" s="28">
        <f t="shared" si="2"/>
        <v>0.0219090909090909</v>
      </c>
      <c r="H16" s="23"/>
      <c r="I16" s="23"/>
      <c r="J16" s="30"/>
      <c r="K16" s="17"/>
    </row>
    <row r="17" s="4" customFormat="1" ht="35" customHeight="1" spans="1:11">
      <c r="A17" s="23">
        <v>3</v>
      </c>
      <c r="B17" s="17" t="s">
        <v>26</v>
      </c>
      <c r="C17" s="27"/>
      <c r="D17" s="27"/>
      <c r="E17" s="27">
        <v>1.8352</v>
      </c>
      <c r="F17" s="26">
        <f t="shared" si="0"/>
        <v>1.8352</v>
      </c>
      <c r="G17" s="28">
        <f t="shared" si="2"/>
        <v>0.00347575757575758</v>
      </c>
      <c r="H17" s="23"/>
      <c r="I17" s="23"/>
      <c r="J17" s="30"/>
      <c r="K17" s="17"/>
    </row>
    <row r="18" s="4" customFormat="1" ht="35" customHeight="1" spans="1:11">
      <c r="A18" s="23">
        <v>4</v>
      </c>
      <c r="B18" s="17" t="s">
        <v>36</v>
      </c>
      <c r="C18" s="27"/>
      <c r="D18" s="27"/>
      <c r="E18" s="27">
        <v>1.6773</v>
      </c>
      <c r="F18" s="26">
        <f t="shared" si="0"/>
        <v>1.6773</v>
      </c>
      <c r="G18" s="28">
        <f t="shared" si="2"/>
        <v>0.00317670454545455</v>
      </c>
      <c r="H18" s="23"/>
      <c r="I18" s="23"/>
      <c r="J18" s="30"/>
      <c r="K18" s="17"/>
    </row>
    <row r="19" s="3" customFormat="1" ht="35" customHeight="1" spans="1:11">
      <c r="A19" s="23">
        <v>5</v>
      </c>
      <c r="B19" s="17" t="s">
        <v>27</v>
      </c>
      <c r="C19" s="27"/>
      <c r="D19" s="27"/>
      <c r="E19" s="27">
        <v>1.7989</v>
      </c>
      <c r="F19" s="26">
        <f t="shared" si="0"/>
        <v>1.7989</v>
      </c>
      <c r="G19" s="28">
        <f t="shared" si="2"/>
        <v>0.00340700757575758</v>
      </c>
      <c r="H19" s="23"/>
      <c r="I19" s="23"/>
      <c r="J19" s="30"/>
      <c r="K19" s="17"/>
    </row>
    <row r="20" ht="35" customHeight="1" spans="1:11">
      <c r="A20" s="18" t="s">
        <v>28</v>
      </c>
      <c r="B20" s="19" t="s">
        <v>29</v>
      </c>
      <c r="C20" s="20">
        <v>0</v>
      </c>
      <c r="D20" s="20">
        <v>0</v>
      </c>
      <c r="E20" s="20">
        <v>25.1489</v>
      </c>
      <c r="F20" s="21">
        <f t="shared" si="0"/>
        <v>25.1489</v>
      </c>
      <c r="G20" s="22">
        <f t="shared" si="2"/>
        <v>0.0476304924242424</v>
      </c>
      <c r="H20" s="23"/>
      <c r="I20" s="23"/>
      <c r="J20" s="30"/>
      <c r="K20" s="19"/>
    </row>
    <row r="21" spans="1:11">
      <c r="A21"/>
      <c r="B21" s="29"/>
      <c r="C21"/>
      <c r="D21"/>
      <c r="E21"/>
      <c r="F21"/>
      <c r="G21"/>
      <c r="H21"/>
      <c r="I21"/>
      <c r="J21"/>
      <c r="K21" s="29"/>
    </row>
    <row r="22" spans="1:11">
      <c r="A22"/>
      <c r="B22" s="29"/>
      <c r="C22"/>
      <c r="D22"/>
      <c r="E22"/>
      <c r="F22"/>
      <c r="G22"/>
      <c r="H22"/>
      <c r="I22"/>
      <c r="J22"/>
      <c r="K22" s="29"/>
    </row>
  </sheetData>
  <mergeCells count="8">
    <mergeCell ref="A1:K1"/>
    <mergeCell ref="A2:K2"/>
    <mergeCell ref="C3:F3"/>
    <mergeCell ref="H3:J3"/>
    <mergeCell ref="A3:A4"/>
    <mergeCell ref="B3:B4"/>
    <mergeCell ref="G3:G4"/>
    <mergeCell ref="K3:K4"/>
  </mergeCells>
  <printOptions horizontalCentered="1"/>
  <pageMargins left="0.751388888888889" right="0.66875" top="0.984027777777778" bottom="0.590277777777778" header="0.5" footer="0.5"/>
  <pageSetup paperSize="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A5" sqref="$A5:$XFD20"/>
    </sheetView>
  </sheetViews>
  <sheetFormatPr defaultColWidth="9" defaultRowHeight="13.5"/>
  <cols>
    <col min="1" max="1" width="5.5" style="5" customWidth="1"/>
    <col min="2" max="2" width="18.6083333333333" style="6" customWidth="1"/>
    <col min="3" max="3" width="6.75" style="5" customWidth="1"/>
    <col min="4" max="4" width="6.125" style="5" customWidth="1"/>
    <col min="5" max="5" width="6.25" style="5" customWidth="1"/>
    <col min="6" max="6" width="8.5" style="5" customWidth="1"/>
    <col min="7" max="7" width="8.375" style="5" customWidth="1"/>
    <col min="8" max="8" width="6.59166666666667" style="5" customWidth="1"/>
    <col min="9" max="9" width="6.625" style="5" customWidth="1"/>
    <col min="10" max="10" width="8.375" style="5" customWidth="1"/>
    <col min="11" max="11" width="5.75" style="6" customWidth="1"/>
  </cols>
  <sheetData>
    <row r="1" ht="39" customHeight="1" spans="1:11">
      <c r="A1" s="7" t="s">
        <v>30</v>
      </c>
      <c r="B1" s="8"/>
      <c r="C1" s="7"/>
      <c r="D1" s="7"/>
      <c r="E1" s="7"/>
      <c r="F1" s="7"/>
      <c r="G1" s="7"/>
      <c r="H1" s="7"/>
      <c r="I1" s="7"/>
      <c r="J1" s="7"/>
      <c r="K1" s="8"/>
    </row>
    <row r="2" customFormat="1" ht="33" customHeight="1" spans="1:11">
      <c r="A2" s="9" t="s">
        <v>38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8" customHeight="1" spans="1:11">
      <c r="A3" s="10" t="s">
        <v>1</v>
      </c>
      <c r="B3" s="11" t="s">
        <v>2</v>
      </c>
      <c r="C3" s="12" t="s">
        <v>3</v>
      </c>
      <c r="D3" s="13"/>
      <c r="E3" s="13"/>
      <c r="F3" s="14"/>
      <c r="G3" s="11" t="s">
        <v>4</v>
      </c>
      <c r="H3" s="12" t="s">
        <v>5</v>
      </c>
      <c r="I3" s="13"/>
      <c r="J3" s="14"/>
      <c r="K3" s="11" t="s">
        <v>6</v>
      </c>
    </row>
    <row r="4" s="2" customFormat="1" ht="39" customHeight="1" spans="1:11">
      <c r="A4" s="15"/>
      <c r="B4" s="16"/>
      <c r="C4" s="17" t="s">
        <v>7</v>
      </c>
      <c r="D4" s="17" t="s">
        <v>8</v>
      </c>
      <c r="E4" s="17" t="s">
        <v>9</v>
      </c>
      <c r="F4" s="17" t="s">
        <v>10</v>
      </c>
      <c r="G4" s="16"/>
      <c r="H4" s="17" t="s">
        <v>11</v>
      </c>
      <c r="I4" s="17" t="s">
        <v>12</v>
      </c>
      <c r="J4" s="17" t="s">
        <v>13</v>
      </c>
      <c r="K4" s="16"/>
    </row>
    <row r="5" s="3" customFormat="1" ht="33" customHeight="1" spans="1:11">
      <c r="A5" s="18"/>
      <c r="B5" s="19" t="s">
        <v>14</v>
      </c>
      <c r="C5" s="20">
        <f>C6</f>
        <v>66.5839</v>
      </c>
      <c r="D5" s="20">
        <v>0</v>
      </c>
      <c r="E5" s="20">
        <f>F14+F20</f>
        <v>11.003</v>
      </c>
      <c r="F5" s="21">
        <f t="shared" ref="F5:F20" si="0">C5+D5+E5</f>
        <v>77.5869</v>
      </c>
      <c r="G5" s="22"/>
      <c r="H5" s="23"/>
      <c r="I5" s="23"/>
      <c r="J5" s="30"/>
      <c r="K5" s="19"/>
    </row>
    <row r="6" s="3" customFormat="1" ht="33" customHeight="1" spans="1:11">
      <c r="A6" s="18" t="s">
        <v>15</v>
      </c>
      <c r="B6" s="19" t="s">
        <v>16</v>
      </c>
      <c r="C6" s="24">
        <v>66.5839</v>
      </c>
      <c r="D6" s="20">
        <v>0</v>
      </c>
      <c r="E6" s="20">
        <v>0</v>
      </c>
      <c r="F6" s="21">
        <f t="shared" si="0"/>
        <v>66.5839</v>
      </c>
      <c r="G6" s="22">
        <f>F6/$F$5</f>
        <v>0.858184822437808</v>
      </c>
      <c r="H6" s="23"/>
      <c r="I6" s="23"/>
      <c r="J6" s="30"/>
      <c r="K6" s="19"/>
    </row>
    <row r="7" s="3" customFormat="1" ht="33" customHeight="1" spans="1:11">
      <c r="A7" s="23">
        <v>1</v>
      </c>
      <c r="B7" s="17" t="s">
        <v>32</v>
      </c>
      <c r="C7" s="25">
        <v>0.7326</v>
      </c>
      <c r="D7" s="20"/>
      <c r="E7" s="20"/>
      <c r="F7" s="26">
        <f t="shared" si="0"/>
        <v>0.7326</v>
      </c>
      <c r="G7" s="22"/>
      <c r="H7" s="23" t="s">
        <v>18</v>
      </c>
      <c r="I7" s="23">
        <v>0.624</v>
      </c>
      <c r="J7" s="30">
        <f t="shared" ref="J7:J13" si="1">F7/I7*10000</f>
        <v>11740.3846153846</v>
      </c>
      <c r="K7" s="19"/>
    </row>
    <row r="8" s="3" customFormat="1" ht="33" customHeight="1" spans="1:11">
      <c r="A8" s="23">
        <v>2</v>
      </c>
      <c r="B8" s="17" t="s">
        <v>17</v>
      </c>
      <c r="C8" s="25">
        <v>9.0482</v>
      </c>
      <c r="D8" s="27"/>
      <c r="E8" s="27"/>
      <c r="F8" s="26">
        <f t="shared" si="0"/>
        <v>9.0482</v>
      </c>
      <c r="G8" s="28"/>
      <c r="H8" s="23" t="s">
        <v>18</v>
      </c>
      <c r="I8" s="23">
        <v>0.624</v>
      </c>
      <c r="J8" s="30">
        <f t="shared" si="1"/>
        <v>145003.205128205</v>
      </c>
      <c r="K8" s="17"/>
    </row>
    <row r="9" s="4" customFormat="1" ht="33" customHeight="1" spans="1:11">
      <c r="A9" s="23">
        <v>3</v>
      </c>
      <c r="B9" s="17" t="s">
        <v>19</v>
      </c>
      <c r="C9" s="25">
        <v>36.8575</v>
      </c>
      <c r="D9" s="27"/>
      <c r="E9" s="27"/>
      <c r="F9" s="26">
        <f t="shared" si="0"/>
        <v>36.8575</v>
      </c>
      <c r="G9" s="28"/>
      <c r="H9" s="23" t="s">
        <v>18</v>
      </c>
      <c r="I9" s="23">
        <v>0.624</v>
      </c>
      <c r="J9" s="30">
        <f t="shared" si="1"/>
        <v>590665.064102564</v>
      </c>
      <c r="K9" s="17"/>
    </row>
    <row r="10" s="4" customFormat="1" ht="33" customHeight="1" spans="1:11">
      <c r="A10" s="23">
        <v>4</v>
      </c>
      <c r="B10" s="17" t="s">
        <v>33</v>
      </c>
      <c r="C10" s="25">
        <v>11.0684</v>
      </c>
      <c r="D10" s="27"/>
      <c r="E10" s="27"/>
      <c r="F10" s="26">
        <f t="shared" si="0"/>
        <v>11.0684</v>
      </c>
      <c r="G10" s="28"/>
      <c r="H10" s="23" t="s">
        <v>18</v>
      </c>
      <c r="I10" s="23">
        <v>0.624</v>
      </c>
      <c r="J10" s="30">
        <f t="shared" si="1"/>
        <v>177378.205128205</v>
      </c>
      <c r="K10" s="17"/>
    </row>
    <row r="11" s="4" customFormat="1" ht="33" customHeight="1" spans="1:11">
      <c r="A11" s="23">
        <v>5</v>
      </c>
      <c r="B11" s="17" t="s">
        <v>34</v>
      </c>
      <c r="C11" s="25">
        <v>3.5886</v>
      </c>
      <c r="D11" s="27"/>
      <c r="E11" s="27"/>
      <c r="F11" s="26">
        <f t="shared" si="0"/>
        <v>3.5886</v>
      </c>
      <c r="G11" s="28"/>
      <c r="H11" s="23" t="s">
        <v>35</v>
      </c>
      <c r="I11" s="23">
        <v>4</v>
      </c>
      <c r="J11" s="30">
        <f t="shared" si="1"/>
        <v>8971.5</v>
      </c>
      <c r="K11" s="17"/>
    </row>
    <row r="12" s="4" customFormat="1" ht="33" customHeight="1" spans="1:11">
      <c r="A12" s="23">
        <v>6</v>
      </c>
      <c r="B12" s="17" t="s">
        <v>20</v>
      </c>
      <c r="C12" s="25">
        <v>1.1821</v>
      </c>
      <c r="D12" s="27"/>
      <c r="E12" s="27"/>
      <c r="F12" s="26">
        <f t="shared" si="0"/>
        <v>1.1821</v>
      </c>
      <c r="G12" s="28"/>
      <c r="H12" s="23" t="s">
        <v>18</v>
      </c>
      <c r="I12" s="23">
        <v>0.624</v>
      </c>
      <c r="J12" s="30">
        <f t="shared" si="1"/>
        <v>18943.9102564103</v>
      </c>
      <c r="K12" s="17"/>
    </row>
    <row r="13" s="4" customFormat="1" ht="33" customHeight="1" spans="1:11">
      <c r="A13" s="23">
        <v>7</v>
      </c>
      <c r="B13" s="17" t="s">
        <v>21</v>
      </c>
      <c r="C13" s="25">
        <v>4.1063</v>
      </c>
      <c r="D13" s="27"/>
      <c r="E13" s="27"/>
      <c r="F13" s="26">
        <f t="shared" si="0"/>
        <v>4.1063</v>
      </c>
      <c r="G13" s="28"/>
      <c r="H13" s="23" t="s">
        <v>18</v>
      </c>
      <c r="I13" s="23">
        <v>0.624</v>
      </c>
      <c r="J13" s="30">
        <f t="shared" si="1"/>
        <v>65806.0897435897</v>
      </c>
      <c r="K13" s="17"/>
    </row>
    <row r="14" s="3" customFormat="1" ht="33" customHeight="1" spans="1:11">
      <c r="A14" s="18" t="s">
        <v>22</v>
      </c>
      <c r="B14" s="19" t="s">
        <v>23</v>
      </c>
      <c r="C14" s="20">
        <v>0</v>
      </c>
      <c r="D14" s="20">
        <v>0</v>
      </c>
      <c r="E14" s="20">
        <v>7.3084</v>
      </c>
      <c r="F14" s="21">
        <f t="shared" si="0"/>
        <v>7.3084</v>
      </c>
      <c r="G14" s="22">
        <f t="shared" ref="G14:G20" si="2">F14/$F$5</f>
        <v>0.0941963140684832</v>
      </c>
      <c r="H14" s="23"/>
      <c r="I14" s="23"/>
      <c r="J14" s="30"/>
      <c r="K14" s="19"/>
    </row>
    <row r="15" s="3" customFormat="1" ht="33" customHeight="1" spans="1:11">
      <c r="A15" s="23">
        <v>1</v>
      </c>
      <c r="B15" s="17" t="s">
        <v>24</v>
      </c>
      <c r="C15" s="27"/>
      <c r="D15" s="27"/>
      <c r="E15" s="27">
        <v>5.326</v>
      </c>
      <c r="F15" s="26">
        <f t="shared" si="0"/>
        <v>5.326</v>
      </c>
      <c r="G15" s="28">
        <f t="shared" si="2"/>
        <v>0.0686456089881153</v>
      </c>
      <c r="H15" s="23"/>
      <c r="I15" s="23"/>
      <c r="J15" s="30"/>
      <c r="K15" s="17"/>
    </row>
    <row r="16" s="4" customFormat="1" ht="33" customHeight="1" spans="1:11">
      <c r="A16" s="23">
        <v>2</v>
      </c>
      <c r="B16" s="17" t="s">
        <v>25</v>
      </c>
      <c r="C16" s="27"/>
      <c r="D16" s="27"/>
      <c r="E16" s="27">
        <v>1.248</v>
      </c>
      <c r="F16" s="26">
        <f t="shared" si="0"/>
        <v>1.248</v>
      </c>
      <c r="G16" s="28">
        <f t="shared" si="2"/>
        <v>0.0160851896389726</v>
      </c>
      <c r="H16" s="23"/>
      <c r="I16" s="23"/>
      <c r="J16" s="30"/>
      <c r="K16" s="17"/>
    </row>
    <row r="17" s="4" customFormat="1" ht="33" customHeight="1" spans="1:11">
      <c r="A17" s="23">
        <v>3</v>
      </c>
      <c r="B17" s="17" t="s">
        <v>26</v>
      </c>
      <c r="C17" s="27"/>
      <c r="D17" s="27"/>
      <c r="E17" s="27">
        <v>0.2872</v>
      </c>
      <c r="F17" s="26">
        <f t="shared" si="0"/>
        <v>0.2872</v>
      </c>
      <c r="G17" s="28">
        <f t="shared" si="2"/>
        <v>0.00370165582076356</v>
      </c>
      <c r="H17" s="23"/>
      <c r="I17" s="23"/>
      <c r="J17" s="30"/>
      <c r="K17" s="17"/>
    </row>
    <row r="18" s="4" customFormat="1" ht="33" customHeight="1" spans="1:11">
      <c r="A18" s="23">
        <v>4</v>
      </c>
      <c r="B18" s="17" t="s">
        <v>36</v>
      </c>
      <c r="C18" s="27"/>
      <c r="D18" s="27"/>
      <c r="E18" s="27">
        <v>0.1809</v>
      </c>
      <c r="F18" s="26">
        <f t="shared" si="0"/>
        <v>0.1809</v>
      </c>
      <c r="G18" s="28">
        <f t="shared" si="2"/>
        <v>0.00233157917122607</v>
      </c>
      <c r="H18" s="23"/>
      <c r="I18" s="23"/>
      <c r="J18" s="30"/>
      <c r="K18" s="17"/>
    </row>
    <row r="19" s="3" customFormat="1" ht="33" customHeight="1" spans="1:11">
      <c r="A19" s="23">
        <v>5</v>
      </c>
      <c r="B19" s="17" t="s">
        <v>27</v>
      </c>
      <c r="C19" s="27"/>
      <c r="D19" s="27"/>
      <c r="E19" s="27">
        <v>0.2663</v>
      </c>
      <c r="F19" s="26">
        <f t="shared" si="0"/>
        <v>0.2663</v>
      </c>
      <c r="G19" s="28">
        <f t="shared" si="2"/>
        <v>0.00343228044940576</v>
      </c>
      <c r="H19" s="23"/>
      <c r="I19" s="23"/>
      <c r="J19" s="30"/>
      <c r="K19" s="17"/>
    </row>
    <row r="20" ht="33" customHeight="1" spans="1:11">
      <c r="A20" s="18" t="s">
        <v>28</v>
      </c>
      <c r="B20" s="19" t="s">
        <v>29</v>
      </c>
      <c r="C20" s="20">
        <v>0</v>
      </c>
      <c r="D20" s="20">
        <v>0</v>
      </c>
      <c r="E20" s="20">
        <v>3.6946</v>
      </c>
      <c r="F20" s="21">
        <f t="shared" si="0"/>
        <v>3.6946</v>
      </c>
      <c r="G20" s="22">
        <f t="shared" si="2"/>
        <v>0.0476188634937083</v>
      </c>
      <c r="H20" s="23"/>
      <c r="I20" s="23"/>
      <c r="J20" s="30"/>
      <c r="K20" s="19"/>
    </row>
    <row r="21" spans="1:11">
      <c r="A21"/>
      <c r="B21" s="29"/>
      <c r="C21"/>
      <c r="D21"/>
      <c r="E21"/>
      <c r="F21"/>
      <c r="G21"/>
      <c r="H21"/>
      <c r="I21"/>
      <c r="J21"/>
      <c r="K21" s="29"/>
    </row>
    <row r="22" spans="1:11">
      <c r="A22"/>
      <c r="B22" s="29"/>
      <c r="C22"/>
      <c r="D22"/>
      <c r="E22"/>
      <c r="F22"/>
      <c r="G22"/>
      <c r="H22"/>
      <c r="I22"/>
      <c r="J22"/>
      <c r="K22" s="29"/>
    </row>
  </sheetData>
  <mergeCells count="8">
    <mergeCell ref="A1:K1"/>
    <mergeCell ref="A2:K2"/>
    <mergeCell ref="C3:F3"/>
    <mergeCell ref="H3:J3"/>
    <mergeCell ref="A3:A4"/>
    <mergeCell ref="B3:B4"/>
    <mergeCell ref="G3:G4"/>
    <mergeCell ref="K3:K4"/>
  </mergeCells>
  <printOptions horizontalCentered="1"/>
  <pageMargins left="0.751388888888889" right="0.66875" top="1.22013888888889" bottom="0.590277777777778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关桥生产路建设投资估算表 </vt:lpstr>
      <vt:lpstr>李旺村</vt:lpstr>
      <vt:lpstr>杨堡村</vt:lpstr>
      <vt:lpstr>杨山村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2015-06-05T18:17:00Z</dcterms:created>
  <cp:lastPrinted>2021-04-15T06:31:00Z</cp:lastPrinted>
  <dcterms:modified xsi:type="dcterms:W3CDTF">2021-06-21T07:36:55Z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2052-11.8.2.8576</vt:lpwstr>
  </property>
  <property fmtid="{D5CDD505-2E9C-101B-9397-08002B2CF9AE}" pid="3" name="ICV">
    <vt:lpwstr>C4D4D5AACD9943C2831A3EC99D1FF98F</vt:lpwstr>
  </property>
</Properties>
</file>