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800" activeTab="0"/>
  </bookViews>
  <sheets>
    <sheet name="海原县第一中学综合楼项目" sheetId="1" r:id="rId1"/>
  </sheets>
  <definedNames>
    <definedName name="_xlnm.Print_Titles" localSheetId="0">'海原县第一中学综合楼项目'!$1:$3</definedName>
  </definedNames>
  <calcPr fullCalcOnLoad="1"/>
</workbook>
</file>

<file path=xl/sharedStrings.xml><?xml version="1.0" encoding="utf-8"?>
<sst xmlns="http://schemas.openxmlformats.org/spreadsheetml/2006/main" count="49" uniqueCount="39">
  <si>
    <t>海原县第一中学综合楼项目初步设计投资概算表</t>
  </si>
  <si>
    <t>序号</t>
  </si>
  <si>
    <t>项目名称</t>
  </si>
  <si>
    <t>概算价值  (万元)</t>
  </si>
  <si>
    <t>技术经济指标（元）</t>
  </si>
  <si>
    <t>投资比例（%）</t>
  </si>
  <si>
    <t>建筑工程</t>
  </si>
  <si>
    <t>安装工程</t>
  </si>
  <si>
    <t>设备工程</t>
  </si>
  <si>
    <t>其它费用</t>
  </si>
  <si>
    <t>合计</t>
  </si>
  <si>
    <t>单位</t>
  </si>
  <si>
    <t>数量</t>
  </si>
  <si>
    <t>综合单价</t>
  </si>
  <si>
    <t>一</t>
  </si>
  <si>
    <t>工程费</t>
  </si>
  <si>
    <t>综合楼</t>
  </si>
  <si>
    <r>
      <t>m</t>
    </r>
    <r>
      <rPr>
        <b/>
        <vertAlign val="superscript"/>
        <sz val="12"/>
        <rFont val="宋体"/>
        <family val="0"/>
      </rPr>
      <t>2</t>
    </r>
  </si>
  <si>
    <t>建筑及装饰工程（含电梯）</t>
  </si>
  <si>
    <r>
      <t>m</t>
    </r>
    <r>
      <rPr>
        <vertAlign val="superscript"/>
        <sz val="12"/>
        <rFont val="宋体"/>
        <family val="0"/>
      </rPr>
      <t>2</t>
    </r>
  </si>
  <si>
    <t>给排水及消防工程</t>
  </si>
  <si>
    <t>采暖、通风工程</t>
  </si>
  <si>
    <t>电气工程（含弱电及火灾报警及设备）</t>
  </si>
  <si>
    <t>电梯</t>
  </si>
  <si>
    <t>部</t>
  </si>
  <si>
    <t>二</t>
  </si>
  <si>
    <t>工程建设其它费</t>
  </si>
  <si>
    <t>勘察费</t>
  </si>
  <si>
    <t>万元</t>
  </si>
  <si>
    <t>工程监理费</t>
  </si>
  <si>
    <t>设计费</t>
  </si>
  <si>
    <t>设计文件审查费</t>
  </si>
  <si>
    <t>招标代理费</t>
  </si>
  <si>
    <t>预结算编审费</t>
  </si>
  <si>
    <t>工程保险费</t>
  </si>
  <si>
    <t>三</t>
  </si>
  <si>
    <t>预备费</t>
  </si>
  <si>
    <t>四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</si>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</sst>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2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0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vertAlign val="superscript"/>
      <sz val="12"/>
      <name val="宋体"/>
      <family val="0"/>
    </font>
    <font>
      <vertAlign val="superscript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0"/>
      <color rgb="FFFF0000"/>
      <name val="宋体"/>
      <family val="0"/>
    </font>
    <font>
      <b/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177" fontId="1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1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0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6.375" style="0" customWidth="1"/>
    <col min="2" max="2" width="25.50390625" style="0" customWidth="1"/>
    <col min="3" max="3" width="10.75390625" style="0" customWidth="1"/>
    <col min="4" max="4" width="11.50390625" style="0" bestFit="1" customWidth="1"/>
    <col min="5" max="5" width="9.50390625" style="0" customWidth="1"/>
    <col min="6" max="6" width="10.00390625" style="0" customWidth="1"/>
    <col min="7" max="7" width="10.625" style="0" customWidth="1"/>
    <col min="8" max="8" width="6.00390625" style="0" customWidth="1"/>
    <col min="9" max="9" width="11.125" style="0" customWidth="1"/>
    <col min="10" max="10" width="9.75390625" style="0" customWidth="1"/>
    <col min="11" max="11" width="13.875" style="0" customWidth="1"/>
  </cols>
  <sheetData>
    <row r="1" spans="1:11" ht="25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" customHeight="1">
      <c r="A2" s="7" t="s">
        <v>1</v>
      </c>
      <c r="B2" s="7" t="s">
        <v>2</v>
      </c>
      <c r="C2" s="7" t="s">
        <v>3</v>
      </c>
      <c r="D2" s="7"/>
      <c r="E2" s="7"/>
      <c r="F2" s="7"/>
      <c r="G2" s="7"/>
      <c r="H2" s="8" t="s">
        <v>4</v>
      </c>
      <c r="I2" s="7"/>
      <c r="J2" s="7"/>
      <c r="K2" s="17" t="s">
        <v>5</v>
      </c>
    </row>
    <row r="3" spans="1:11" ht="21" customHeight="1">
      <c r="A3" s="7"/>
      <c r="B3" s="7"/>
      <c r="C3" s="7" t="s">
        <v>6</v>
      </c>
      <c r="D3" s="8" t="s">
        <v>7</v>
      </c>
      <c r="E3" s="8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17"/>
    </row>
    <row r="4" spans="1:11" ht="24.75" customHeight="1">
      <c r="A4" s="9" t="s">
        <v>14</v>
      </c>
      <c r="B4" s="9" t="s">
        <v>15</v>
      </c>
      <c r="C4" s="10">
        <f>C5</f>
        <v>1917.97</v>
      </c>
      <c r="D4" s="10">
        <f>D5</f>
        <v>427.73</v>
      </c>
      <c r="E4" s="10">
        <f>E5</f>
        <v>30</v>
      </c>
      <c r="F4" s="10"/>
      <c r="G4" s="11">
        <f>C4+D4+E4+F4</f>
        <v>2375.7</v>
      </c>
      <c r="H4" s="9"/>
      <c r="I4" s="9"/>
      <c r="J4" s="9"/>
      <c r="K4" s="10">
        <f>G4/G20*100</f>
        <v>92.79734828459813</v>
      </c>
    </row>
    <row r="5" spans="1:11" s="1" customFormat="1" ht="24.75" customHeight="1">
      <c r="A5" s="9">
        <v>1</v>
      </c>
      <c r="B5" s="12" t="s">
        <v>16</v>
      </c>
      <c r="C5" s="13">
        <f>SUM(C6:C9)</f>
        <v>1917.97</v>
      </c>
      <c r="D5" s="10">
        <f>SUM(D6:D9)</f>
        <v>427.73</v>
      </c>
      <c r="E5" s="13">
        <f>SUM(E6:E10)</f>
        <v>30</v>
      </c>
      <c r="F5" s="13"/>
      <c r="G5" s="13">
        <f aca="true" t="shared" si="0" ref="G4:G9">C5+D5+E5+F5</f>
        <v>2375.7</v>
      </c>
      <c r="H5" s="9" t="s">
        <v>17</v>
      </c>
      <c r="I5" s="9">
        <v>6500</v>
      </c>
      <c r="J5" s="18">
        <f>G5/I5*10000</f>
        <v>3654.9230769230767</v>
      </c>
      <c r="K5" s="19"/>
    </row>
    <row r="6" spans="1:11" s="2" customFormat="1" ht="24.75" customHeight="1">
      <c r="A6" s="7">
        <v>1.1</v>
      </c>
      <c r="B6" s="14" t="s">
        <v>18</v>
      </c>
      <c r="C6" s="15">
        <v>1917.97</v>
      </c>
      <c r="D6" s="15"/>
      <c r="E6" s="15"/>
      <c r="F6" s="15"/>
      <c r="G6" s="15">
        <f t="shared" si="0"/>
        <v>1917.97</v>
      </c>
      <c r="H6" s="7" t="s">
        <v>19</v>
      </c>
      <c r="I6" s="7">
        <f>I5</f>
        <v>6500</v>
      </c>
      <c r="J6" s="20">
        <f>C6*10000/I6</f>
        <v>2950.723076923077</v>
      </c>
      <c r="K6" s="21"/>
    </row>
    <row r="7" spans="1:11" s="3" customFormat="1" ht="24.75" customHeight="1">
      <c r="A7" s="7">
        <v>1.2</v>
      </c>
      <c r="B7" s="14" t="s">
        <v>20</v>
      </c>
      <c r="C7" s="15"/>
      <c r="D7" s="15">
        <v>88.79</v>
      </c>
      <c r="E7" s="15"/>
      <c r="F7" s="15"/>
      <c r="G7" s="15">
        <f t="shared" si="0"/>
        <v>88.79</v>
      </c>
      <c r="H7" s="7" t="s">
        <v>19</v>
      </c>
      <c r="I7" s="7">
        <f>I5</f>
        <v>6500</v>
      </c>
      <c r="J7" s="20">
        <f>D7*10000/I7</f>
        <v>136.60000000000002</v>
      </c>
      <c r="K7" s="22"/>
    </row>
    <row r="8" spans="1:11" s="4" customFormat="1" ht="24.75" customHeight="1">
      <c r="A8" s="7">
        <v>1.3</v>
      </c>
      <c r="B8" s="14" t="s">
        <v>21</v>
      </c>
      <c r="C8" s="15"/>
      <c r="D8" s="15">
        <v>113.06</v>
      </c>
      <c r="E8" s="15"/>
      <c r="F8" s="15"/>
      <c r="G8" s="15">
        <f t="shared" si="0"/>
        <v>113.06</v>
      </c>
      <c r="H8" s="7" t="s">
        <v>19</v>
      </c>
      <c r="I8" s="7">
        <f>I5</f>
        <v>6500</v>
      </c>
      <c r="J8" s="20">
        <f>D8*10000/I8</f>
        <v>173.93846153846152</v>
      </c>
      <c r="K8" s="21"/>
    </row>
    <row r="9" spans="1:11" s="5" customFormat="1" ht="30" customHeight="1">
      <c r="A9" s="7">
        <v>1.4</v>
      </c>
      <c r="B9" s="14" t="s">
        <v>22</v>
      </c>
      <c r="C9" s="16"/>
      <c r="D9" s="15">
        <v>225.88</v>
      </c>
      <c r="E9" s="16"/>
      <c r="F9" s="16"/>
      <c r="G9" s="15">
        <f t="shared" si="0"/>
        <v>225.88</v>
      </c>
      <c r="H9" s="7" t="s">
        <v>19</v>
      </c>
      <c r="I9" s="7">
        <f>I5</f>
        <v>6500</v>
      </c>
      <c r="J9" s="20">
        <f>D9*10000/I9</f>
        <v>347.5076923076923</v>
      </c>
      <c r="K9" s="23"/>
    </row>
    <row r="10" spans="1:11" s="5" customFormat="1" ht="30" customHeight="1">
      <c r="A10" s="7">
        <v>1.5</v>
      </c>
      <c r="B10" s="14" t="s">
        <v>23</v>
      </c>
      <c r="C10" s="16"/>
      <c r="D10" s="15"/>
      <c r="E10" s="16">
        <v>30</v>
      </c>
      <c r="F10" s="16"/>
      <c r="G10" s="15">
        <f>E10</f>
        <v>30</v>
      </c>
      <c r="H10" s="7" t="s">
        <v>24</v>
      </c>
      <c r="I10" s="7">
        <v>1</v>
      </c>
      <c r="J10" s="20">
        <v>300000</v>
      </c>
      <c r="K10" s="23"/>
    </row>
    <row r="11" spans="1:11" ht="24.75" customHeight="1">
      <c r="A11" s="9" t="s">
        <v>25</v>
      </c>
      <c r="B11" s="9" t="s">
        <v>26</v>
      </c>
      <c r="C11" s="10"/>
      <c r="D11" s="10"/>
      <c r="E11" s="10"/>
      <c r="F11" s="10">
        <f>SUM(F12:F18)</f>
        <v>109.82884</v>
      </c>
      <c r="G11" s="10">
        <f>F11</f>
        <v>109.82884</v>
      </c>
      <c r="H11" s="9"/>
      <c r="I11" s="9"/>
      <c r="J11" s="9"/>
      <c r="K11" s="10">
        <f>G11/G20*100</f>
        <v>4.290030356178559</v>
      </c>
    </row>
    <row r="12" spans="1:11" ht="24.75" customHeight="1">
      <c r="A12" s="7">
        <v>1</v>
      </c>
      <c r="B12" s="7" t="s">
        <v>27</v>
      </c>
      <c r="C12" s="15"/>
      <c r="D12" s="15"/>
      <c r="E12" s="15"/>
      <c r="F12" s="15">
        <v>10</v>
      </c>
      <c r="G12" s="15">
        <f>F12</f>
        <v>10</v>
      </c>
      <c r="H12" s="7" t="s">
        <v>28</v>
      </c>
      <c r="I12" s="15">
        <f>G4</f>
        <v>2375.7</v>
      </c>
      <c r="J12" s="24"/>
      <c r="K12" s="7"/>
    </row>
    <row r="13" spans="1:11" ht="24.75" customHeight="1">
      <c r="A13" s="7">
        <v>2</v>
      </c>
      <c r="B13" s="7" t="s">
        <v>29</v>
      </c>
      <c r="C13" s="15"/>
      <c r="D13" s="15"/>
      <c r="E13" s="15"/>
      <c r="F13" s="15">
        <f aca="true" t="shared" si="1" ref="F13:F19">I13*J13</f>
        <v>28.508399999999998</v>
      </c>
      <c r="G13" s="15">
        <f aca="true" t="shared" si="2" ref="G12:G19">F13</f>
        <v>28.508399999999998</v>
      </c>
      <c r="H13" s="7" t="s">
        <v>28</v>
      </c>
      <c r="I13" s="15">
        <f>I12</f>
        <v>2375.7</v>
      </c>
      <c r="J13" s="24">
        <v>0.012</v>
      </c>
      <c r="K13" s="7"/>
    </row>
    <row r="14" spans="1:11" ht="24.75" customHeight="1">
      <c r="A14" s="7">
        <v>3</v>
      </c>
      <c r="B14" s="7" t="s">
        <v>30</v>
      </c>
      <c r="C14" s="15"/>
      <c r="D14" s="15"/>
      <c r="E14" s="15"/>
      <c r="F14" s="15">
        <f t="shared" si="1"/>
        <v>47.513999999999996</v>
      </c>
      <c r="G14" s="15">
        <f t="shared" si="2"/>
        <v>47.513999999999996</v>
      </c>
      <c r="H14" s="7" t="s">
        <v>28</v>
      </c>
      <c r="I14" s="15">
        <f>I13</f>
        <v>2375.7</v>
      </c>
      <c r="J14" s="24">
        <v>0.02</v>
      </c>
      <c r="K14" s="7"/>
    </row>
    <row r="15" spans="1:11" ht="24.75" customHeight="1">
      <c r="A15" s="7">
        <v>4</v>
      </c>
      <c r="B15" s="7" t="s">
        <v>31</v>
      </c>
      <c r="C15" s="15"/>
      <c r="D15" s="15"/>
      <c r="E15" s="15"/>
      <c r="F15" s="15">
        <f>I15*J15/10000</f>
        <v>1.95</v>
      </c>
      <c r="G15" s="15">
        <f t="shared" si="2"/>
        <v>1.95</v>
      </c>
      <c r="H15" s="7" t="s">
        <v>28</v>
      </c>
      <c r="I15" s="15">
        <f>I5</f>
        <v>6500</v>
      </c>
      <c r="J15" s="25">
        <v>3</v>
      </c>
      <c r="K15" s="7"/>
    </row>
    <row r="16" spans="1:11" ht="24.75" customHeight="1">
      <c r="A16" s="7">
        <v>5</v>
      </c>
      <c r="B16" s="7" t="s">
        <v>32</v>
      </c>
      <c r="C16" s="15"/>
      <c r="D16" s="15"/>
      <c r="E16" s="15"/>
      <c r="F16" s="15">
        <f t="shared" si="1"/>
        <v>7.1270999999999995</v>
      </c>
      <c r="G16" s="15">
        <f t="shared" si="2"/>
        <v>7.1270999999999995</v>
      </c>
      <c r="H16" s="7" t="s">
        <v>28</v>
      </c>
      <c r="I16" s="15">
        <f>I14</f>
        <v>2375.7</v>
      </c>
      <c r="J16" s="24">
        <v>0.003</v>
      </c>
      <c r="K16" s="7"/>
    </row>
    <row r="17" spans="1:11" ht="24.75" customHeight="1">
      <c r="A17" s="7">
        <v>6</v>
      </c>
      <c r="B17" s="7" t="s">
        <v>33</v>
      </c>
      <c r="C17" s="15"/>
      <c r="D17" s="15"/>
      <c r="E17" s="15"/>
      <c r="F17" s="15">
        <f t="shared" si="1"/>
        <v>11.878499999999999</v>
      </c>
      <c r="G17" s="15">
        <f t="shared" si="2"/>
        <v>11.878499999999999</v>
      </c>
      <c r="H17" s="7" t="s">
        <v>28</v>
      </c>
      <c r="I17" s="15">
        <f>I14</f>
        <v>2375.7</v>
      </c>
      <c r="J17" s="24">
        <v>0.005</v>
      </c>
      <c r="K17" s="7"/>
    </row>
    <row r="18" spans="1:11" ht="24.75" customHeight="1">
      <c r="A18" s="7">
        <v>7</v>
      </c>
      <c r="B18" s="7" t="s">
        <v>34</v>
      </c>
      <c r="C18" s="15"/>
      <c r="D18" s="15"/>
      <c r="E18" s="15"/>
      <c r="F18" s="15">
        <f t="shared" si="1"/>
        <v>2.8508399999999994</v>
      </c>
      <c r="G18" s="15">
        <f t="shared" si="2"/>
        <v>2.8508399999999994</v>
      </c>
      <c r="H18" s="7" t="s">
        <v>28</v>
      </c>
      <c r="I18" s="15">
        <f>I14</f>
        <v>2375.7</v>
      </c>
      <c r="J18" s="24">
        <v>0.0012</v>
      </c>
      <c r="K18" s="7"/>
    </row>
    <row r="19" spans="1:11" ht="24.75" customHeight="1">
      <c r="A19" s="9" t="s">
        <v>35</v>
      </c>
      <c r="B19" s="9" t="s">
        <v>36</v>
      </c>
      <c r="C19" s="15"/>
      <c r="D19" s="15"/>
      <c r="E19" s="15"/>
      <c r="F19" s="10">
        <f t="shared" si="1"/>
        <v>74.56586519999999</v>
      </c>
      <c r="G19" s="10">
        <f t="shared" si="2"/>
        <v>74.56586519999999</v>
      </c>
      <c r="H19" s="9" t="s">
        <v>28</v>
      </c>
      <c r="I19" s="10">
        <f>G4+G11</f>
        <v>2485.52884</v>
      </c>
      <c r="J19" s="26">
        <v>0.03</v>
      </c>
      <c r="K19" s="10">
        <f>G19/G20*100</f>
        <v>2.9126213592233006</v>
      </c>
    </row>
    <row r="20" spans="1:11" ht="24.75" customHeight="1">
      <c r="A20" s="9" t="s">
        <v>37</v>
      </c>
      <c r="B20" s="9" t="s">
        <v>38</v>
      </c>
      <c r="C20" s="10">
        <f>C4+C11+C19</f>
        <v>1917.97</v>
      </c>
      <c r="D20" s="10">
        <f>D4+D11+D19</f>
        <v>427.73</v>
      </c>
      <c r="E20" s="10">
        <f>E4+E11+E19</f>
        <v>30</v>
      </c>
      <c r="F20" s="10">
        <f>F4+F11+F19</f>
        <v>184.39470519999998</v>
      </c>
      <c r="G20" s="10">
        <f>F20+E20+D20+C20</f>
        <v>2560.0947052</v>
      </c>
      <c r="H20" s="9"/>
      <c r="I20" s="9"/>
      <c r="J20" s="9"/>
      <c r="K20" s="10">
        <f>K4+K11+K19</f>
        <v>99.99999999999999</v>
      </c>
    </row>
  </sheetData>
  <sheetProtection/>
  <mergeCells count="6">
    <mergeCell ref="A1:K1"/>
    <mergeCell ref="C2:G2"/>
    <mergeCell ref="H2:J2"/>
    <mergeCell ref="A2:A3"/>
    <mergeCell ref="B2:B3"/>
    <mergeCell ref="K2:K3"/>
  </mergeCells>
  <printOptions/>
  <pageMargins left="0.59" right="0.59" top="0.71" bottom="0.43" header="0.43" footer="0.35"/>
  <pageSetup horizontalDpi="600" verticalDpi="600" orientation="landscape" paperSize="9"/>
  <rowBreaks count="2" manualBreakCount="2">
    <brk id="20" max="255" man="1"/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海天</cp:lastModifiedBy>
  <cp:lastPrinted>2016-05-06T02:53:35Z</cp:lastPrinted>
  <dcterms:created xsi:type="dcterms:W3CDTF">1996-12-17T01:32:42Z</dcterms:created>
  <dcterms:modified xsi:type="dcterms:W3CDTF">2021-03-31T01:01:54Z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KSOReadingLayo">
    <vt:bool>true</vt:bool>
  </property>
  <property fmtid="{D5CDD505-2E9C-101B-9397-08002B2CF9AE}" pid="5" name="I">
    <vt:lpwstr>5705601912C64DD0A967A191B017AEF8</vt:lpwstr>
  </property>
</Properties>
</file>