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814" activeTab="1"/>
  </bookViews>
  <sheets>
    <sheet name="基础表2021秋季" sheetId="1" r:id="rId1"/>
    <sheet name="保障经费下达汇总表（秋季下达表） (2)" sheetId="2" r:id="rId2"/>
    <sheet name="保障经费汇总表 " sheetId="3" r:id="rId3"/>
    <sheet name="生均公用经费" sheetId="4" r:id="rId4"/>
    <sheet name="残疾生公用经费  " sheetId="5" r:id="rId5"/>
    <sheet name="寄宿生公用经费 " sheetId="6" r:id="rId6"/>
    <sheet name="营养公用经费 " sheetId="7" r:id="rId7"/>
    <sheet name="不足百人学校公用经费统计" sheetId="8" r:id="rId8"/>
  </sheets>
  <definedNames>
    <definedName name="_xlnm.Print_Area" localSheetId="2">'保障经费汇总表 '!$A$1:$S$47</definedName>
    <definedName name="_xlnm.Print_Area" localSheetId="4">'残疾生公用经费  '!$A$1:$J$47</definedName>
    <definedName name="_xlnm.Print_Area" localSheetId="5">'寄宿生公用经费 '!$A$1:$J$47</definedName>
    <definedName name="_xlnm.Print_Area" localSheetId="3">'生均公用经费'!$A$1:$P$46</definedName>
    <definedName name="_xlnm.Print_Titles" localSheetId="2">'保障经费汇总表 '!$1:$4</definedName>
    <definedName name="_xlnm.Print_Titles" localSheetId="1">'保障经费下达汇总表（秋季下达表） (2)'!$1:$5</definedName>
    <definedName name="_xlnm.Print_Titles" localSheetId="7">'不足百人学校公用经费统计'!$1:$3</definedName>
    <definedName name="_xlnm.Print_Titles" localSheetId="4">'残疾生公用经费  '!$1:$4</definedName>
    <definedName name="_xlnm.Print_Titles" localSheetId="0">'基础表2021秋季'!$1:$3</definedName>
    <definedName name="_xlnm.Print_Titles" localSheetId="5">'寄宿生公用经费 '!$1:$4</definedName>
    <definedName name="_xlnm.Print_Titles" localSheetId="3">'生均公用经费'!$1:$4</definedName>
    <definedName name="_xlnm.Print_Titles" localSheetId="6">'营养公用经费 '!$1:$4</definedName>
  </definedNames>
  <calcPr fullCalcOnLoad="1"/>
</workbook>
</file>

<file path=xl/sharedStrings.xml><?xml version="1.0" encoding="utf-8"?>
<sst xmlns="http://schemas.openxmlformats.org/spreadsheetml/2006/main" count="593" uniqueCount="239">
  <si>
    <t>2021年秋季海原县在校学生情况统计表</t>
  </si>
  <si>
    <t>序号</t>
  </si>
  <si>
    <t>学  校</t>
  </si>
  <si>
    <t>在校学生数</t>
  </si>
  <si>
    <t>残疾人学生数</t>
  </si>
  <si>
    <t>寄宿生数</t>
  </si>
  <si>
    <t>备注</t>
  </si>
  <si>
    <t>初中</t>
  </si>
  <si>
    <t>小学</t>
  </si>
  <si>
    <t>特教</t>
  </si>
  <si>
    <t>小计</t>
  </si>
  <si>
    <t>合计</t>
  </si>
  <si>
    <t>海原县回民中学</t>
  </si>
  <si>
    <t>海原县第二中学</t>
  </si>
  <si>
    <t>海原县第三中学</t>
  </si>
  <si>
    <t>海原县第四中学</t>
  </si>
  <si>
    <t>海原县第五中学</t>
  </si>
  <si>
    <t>海原县关桥中学</t>
  </si>
  <si>
    <t>海原县贾塘中学</t>
  </si>
  <si>
    <t>海原县李俊中学</t>
  </si>
  <si>
    <t>海原县李旺中学</t>
  </si>
  <si>
    <t>海原县七营中学</t>
  </si>
  <si>
    <t>海原县三河中学</t>
  </si>
  <si>
    <t>海原县西安中学</t>
  </si>
  <si>
    <t>海原县郑旗中学</t>
  </si>
  <si>
    <t>高崖乡九年一贯制学校</t>
  </si>
  <si>
    <t>甘城乡九年一贯制学校</t>
  </si>
  <si>
    <t>树台乡九年一贯制学校</t>
  </si>
  <si>
    <t>曹洼乡九年一贯制学校</t>
  </si>
  <si>
    <t>九彩乡九年一贯制学校</t>
  </si>
  <si>
    <t>关庄乡九年一贯制学校</t>
  </si>
  <si>
    <t>贾塘乡中心小学</t>
  </si>
  <si>
    <t>甘盐池中心小学</t>
  </si>
  <si>
    <t>关桥乡中心小学</t>
  </si>
  <si>
    <t>海城镇中心小学</t>
  </si>
  <si>
    <t>红羊乡中心小学</t>
  </si>
  <si>
    <t>李俊乡中心小学</t>
  </si>
  <si>
    <t>李旺镇中心小学</t>
  </si>
  <si>
    <t>七营镇中心小学</t>
  </si>
  <si>
    <t>三河镇中心小学</t>
  </si>
  <si>
    <t>史店乡中心小学</t>
  </si>
  <si>
    <t>西安镇中心小学</t>
  </si>
  <si>
    <t>郑旗乡中心小学</t>
  </si>
  <si>
    <t>海原县特殊教育学校</t>
  </si>
  <si>
    <t>海原县第一小学</t>
  </si>
  <si>
    <t>海原县第二小学</t>
  </si>
  <si>
    <t>海原县第三小学</t>
  </si>
  <si>
    <t>海原县第四小学</t>
  </si>
  <si>
    <t>海原县第五小学</t>
  </si>
  <si>
    <t>海原县第六小学</t>
  </si>
  <si>
    <t>海原县第七小学</t>
  </si>
  <si>
    <t>海原县回民小学</t>
  </si>
  <si>
    <t>海兴开发区实验小学</t>
  </si>
  <si>
    <t>海兴开发区第二小学</t>
  </si>
  <si>
    <t>2021年秋季学期义务教育阶段学校公用经费下达汇总表</t>
  </si>
  <si>
    <t>单位：元</t>
  </si>
  <si>
    <t>学校名称</t>
  </si>
  <si>
    <t>2021年秋季学期生均公用经费核算</t>
  </si>
  <si>
    <t>秋季预拨经费计划数（按春季学期90%）</t>
  </si>
  <si>
    <t>本次下拨经费</t>
  </si>
  <si>
    <t>学期应拨保障经费汇总</t>
  </si>
  <si>
    <t>统筹教师培训经费（1%）</t>
  </si>
  <si>
    <t>初中教育</t>
  </si>
  <si>
    <t>小学教育</t>
  </si>
  <si>
    <t>特殊教育</t>
  </si>
  <si>
    <t>总计</t>
  </si>
  <si>
    <t>师资培训中心</t>
  </si>
  <si>
    <t>/</t>
  </si>
  <si>
    <t>本次暂不清算，待2022年资金时清算</t>
  </si>
  <si>
    <t>2021年秋季学期义务教育阶段学校公用经费分配汇总表</t>
  </si>
  <si>
    <t>应拨保障经费合计</t>
  </si>
  <si>
    <t>应拨生均公用经费</t>
  </si>
  <si>
    <t>特教学校和随班就读残疾学生公用经费</t>
  </si>
  <si>
    <t>寄宿生公用经费</t>
  </si>
  <si>
    <t>享受营养改善计划学生公用经费</t>
  </si>
  <si>
    <t>不足百人学校公用经费</t>
  </si>
  <si>
    <t>2021年秋季学期义务教育阶段学校生均公用经费核算表</t>
  </si>
  <si>
    <t xml:space="preserve">                      单位：元、人</t>
  </si>
  <si>
    <t>2021秋季在校生数</t>
  </si>
  <si>
    <t>2021秋季残疾生数</t>
  </si>
  <si>
    <t>不足百人学校学生数</t>
  </si>
  <si>
    <t>公用经费</t>
  </si>
  <si>
    <t>核减单独核算的残疾生和不足百人学校学生人均经费</t>
  </si>
  <si>
    <t>关庄初中部不足百人按百人核算</t>
  </si>
  <si>
    <t>已在不足百人按百人核算</t>
  </si>
  <si>
    <t>已在残疾生经费中核算</t>
  </si>
  <si>
    <t>2021年秋季学期特教学校学生和随班就读残疾学生公用经费核算表</t>
  </si>
  <si>
    <t xml:space="preserve">                                                   单位：元、人</t>
  </si>
  <si>
    <t>2021年秋季学期残疾生数</t>
  </si>
  <si>
    <t>特教学校学生和随班就读残疾学生公用经费</t>
  </si>
  <si>
    <t>标准：每生每年6000元</t>
  </si>
  <si>
    <t>不足百人按百人核算</t>
  </si>
  <si>
    <t>2021年秋季学期义务教育阶段学校寄宿生公用经费补助核算表</t>
  </si>
  <si>
    <t xml:space="preserve">                                                       单位：元、人</t>
  </si>
  <si>
    <t>2021年秋季学期寄宿生数</t>
  </si>
  <si>
    <t>标准：每生每年200元</t>
  </si>
  <si>
    <t>2021年秋季学期享受营养改善计划学生公用经费核算表</t>
  </si>
  <si>
    <t xml:space="preserve">                                   单位：元、人</t>
  </si>
  <si>
    <t>单位：元、人</t>
  </si>
  <si>
    <t>2021年秋季学期享受学生数</t>
  </si>
  <si>
    <t>营养改善计划公用经费</t>
  </si>
  <si>
    <t>标准：每生每年60元</t>
  </si>
  <si>
    <t>2021年秋季学期教学点和村小（不足100人）公用经费统计表</t>
  </si>
  <si>
    <t xml:space="preserve">              单位：元、人</t>
  </si>
  <si>
    <t>2021年秋季学期学校数</t>
  </si>
  <si>
    <t>2021年秋季学期学生数</t>
  </si>
  <si>
    <t>应补助经费（按100人核算）</t>
  </si>
  <si>
    <t>合   计</t>
  </si>
  <si>
    <t>曹洼学区小计</t>
  </si>
  <si>
    <t>海原县曹洼乡白崖教学点</t>
  </si>
  <si>
    <t>海原县曹洼乡柴沟门教学点</t>
  </si>
  <si>
    <t>海原县曹洼乡脱烈教学点</t>
  </si>
  <si>
    <t>海原县曹洼乡肖湾教学点</t>
  </si>
  <si>
    <t>海原县曹洼乡硝沟教学点</t>
  </si>
  <si>
    <t>海原县曹洼乡小塬教学点</t>
  </si>
  <si>
    <t>甘城学区小计</t>
  </si>
  <si>
    <t>海原县甘城乡乔畔小学</t>
  </si>
  <si>
    <t>海原县甘城乡双井小学</t>
  </si>
  <si>
    <t>海原县甘城乡三台教学点</t>
  </si>
  <si>
    <t>海原县甘城乡武埫教学点</t>
  </si>
  <si>
    <t>甘盐池学区小计</t>
  </si>
  <si>
    <t>海原县甘盐池中心小学</t>
  </si>
  <si>
    <t>高崖学区小计</t>
  </si>
  <si>
    <t>海原县高崖乡草场小学</t>
  </si>
  <si>
    <t>海原县高崖乡高湾小学</t>
  </si>
  <si>
    <t>海原县高崖乡兰三营小学</t>
  </si>
  <si>
    <t>海原县高崖乡团结小学</t>
  </si>
  <si>
    <t>海原县高崖乡北梁教学点</t>
  </si>
  <si>
    <t>海原县高崖乡沙窝教学点</t>
  </si>
  <si>
    <t>关桥学区小计</t>
  </si>
  <si>
    <t>海原县关桥乡王湾小学</t>
  </si>
  <si>
    <t>海原县关桥乡东坡教学点</t>
  </si>
  <si>
    <t>海原县关桥乡冯湾教学点</t>
  </si>
  <si>
    <t>海原县关桥乡井湾教学点</t>
  </si>
  <si>
    <t>海原县关桥乡罗山教学点</t>
  </si>
  <si>
    <t>海原县关桥乡向阳教学点</t>
  </si>
  <si>
    <t>海原县关桥乡园子湾教学点</t>
  </si>
  <si>
    <t>海原县关桥乡张湾教学点</t>
  </si>
  <si>
    <t>海原县关桥乡周堡教学点</t>
  </si>
  <si>
    <t>关庄学区小计</t>
  </si>
  <si>
    <t>海原县关庄乡庙湾教学点</t>
  </si>
  <si>
    <t>海原县关庄乡宋庄行政村井滩教学点</t>
  </si>
  <si>
    <t>海城学区小计</t>
  </si>
  <si>
    <t>海原县海城镇张湾教学点</t>
  </si>
  <si>
    <t>海原县海城镇双墩教学点</t>
  </si>
  <si>
    <t>海原县海城镇闵塘小学</t>
  </si>
  <si>
    <t>海原县海城镇段塬小学</t>
  </si>
  <si>
    <t>红羊学区小计</t>
  </si>
  <si>
    <t>海原县红羊乡东海坝教学点</t>
  </si>
  <si>
    <t>海原县红羊乡芦子岘教学点</t>
  </si>
  <si>
    <t>海原县红羊乡石塘教学点</t>
  </si>
  <si>
    <t>海原县红羊乡石岘子教学点</t>
  </si>
  <si>
    <t>海原县红羊乡术川教学点</t>
  </si>
  <si>
    <t>海原县红羊乡谢套教学点</t>
  </si>
  <si>
    <t>海原县红羊乡杨明教学点</t>
  </si>
  <si>
    <t>海原县红羊乡赵井教学点</t>
  </si>
  <si>
    <t>贾塘学区小计</t>
  </si>
  <si>
    <t>海原县贾塘乡堡台小学</t>
  </si>
  <si>
    <t>海原县贾塘乡马营小学</t>
  </si>
  <si>
    <t>海原县贾塘乡南河小学</t>
  </si>
  <si>
    <t>海原县贾塘乡蒿洼教学点</t>
  </si>
  <si>
    <t>海原县贾塘乡老虎台教学点</t>
  </si>
  <si>
    <t>海原县贾塘乡肖湾教学点</t>
  </si>
  <si>
    <t>海原县贾塘乡朱套教学点</t>
  </si>
  <si>
    <t>九彩学区小计</t>
  </si>
  <si>
    <t>海原县九彩乡华尖教学点</t>
  </si>
  <si>
    <t>海原县九彩乡马圈教学点</t>
  </si>
  <si>
    <t>海原县九彩乡马套教学点</t>
  </si>
  <si>
    <t>海原县九彩乡马湾教学点</t>
  </si>
  <si>
    <t>海原县九彩乡新庄教学点</t>
  </si>
  <si>
    <t>海原县九彩乡元套教学点</t>
  </si>
  <si>
    <t>李俊学区小计</t>
  </si>
  <si>
    <t>海原县李俊乡蔡祥教学点</t>
  </si>
  <si>
    <t>海原县李俊乡大坪教学点</t>
  </si>
  <si>
    <t>海原县李俊乡三百户教学点</t>
  </si>
  <si>
    <t>海原县李俊乡红星教学点</t>
  </si>
  <si>
    <t>海原县李俊乡联合教学点</t>
  </si>
  <si>
    <t>海原县李俊乡金佛教学点</t>
  </si>
  <si>
    <t>李旺学区小计</t>
  </si>
  <si>
    <t>海原县李旺镇高岭塘小学</t>
  </si>
  <si>
    <t>海原县李旺镇七百户小学</t>
  </si>
  <si>
    <t>海原县李旺镇北坪教学点</t>
  </si>
  <si>
    <t>海原县李旺镇杜家沟教学点</t>
  </si>
  <si>
    <t>海原县李旺镇马堡教学点</t>
  </si>
  <si>
    <t>海原县李旺镇小塬教学点</t>
  </si>
  <si>
    <t>海原县李旺镇杨家庄教学点</t>
  </si>
  <si>
    <t>七营学区小计</t>
  </si>
  <si>
    <t>海原县七营镇八营小学</t>
  </si>
  <si>
    <t>海原县七营镇马堡小学</t>
  </si>
  <si>
    <t>海原县七营镇杨堡小学</t>
  </si>
  <si>
    <t>海原县七营镇盘河小学</t>
  </si>
  <si>
    <t>海原县七营镇五营教学点</t>
  </si>
  <si>
    <t>海原县七营镇新民教学点</t>
  </si>
  <si>
    <t>三河学区小计</t>
  </si>
  <si>
    <t>海原县三河镇红城小学</t>
  </si>
  <si>
    <t>海原县三河镇坪路小学</t>
  </si>
  <si>
    <t>海原县三河镇四营小学</t>
  </si>
  <si>
    <t>海原县三河镇团庄小学</t>
  </si>
  <si>
    <t>海原县三河镇王庄教学点</t>
  </si>
  <si>
    <t>史店学区小计</t>
  </si>
  <si>
    <t>海原县史店乡苍湾小学</t>
  </si>
  <si>
    <t>海原县史店乡大川教学点</t>
  </si>
  <si>
    <t>海原县史店乡赵山教学点</t>
  </si>
  <si>
    <t>海原县史店乡前川教学点</t>
  </si>
  <si>
    <t>海原县史店乡沙河教学点</t>
  </si>
  <si>
    <t>海原县史店乡徐沟教学点</t>
  </si>
  <si>
    <t>海原县史店乡马营梁教学点</t>
  </si>
  <si>
    <t>海原县史店乡田拐教学点</t>
  </si>
  <si>
    <t>海原县史店乡徐坪小学</t>
  </si>
  <si>
    <t>海原县史店乡油房院教学点</t>
  </si>
  <si>
    <t>树台学区小计</t>
  </si>
  <si>
    <t>海原县树台乡堡洼教学点</t>
  </si>
  <si>
    <t>海原县树台乡大岘教学点</t>
  </si>
  <si>
    <t>海原县树台乡大嘴教学点</t>
  </si>
  <si>
    <t>海原县树台乡龚湾教学点</t>
  </si>
  <si>
    <t>海原县树台乡红井教学点</t>
  </si>
  <si>
    <t>海原县树台乡七百户教学点</t>
  </si>
  <si>
    <t>海原县树台乡相桐教学点</t>
  </si>
  <si>
    <t>海原县树台乡韩庄教学点</t>
  </si>
  <si>
    <t>海原县树台乡二百户教学点</t>
  </si>
  <si>
    <t>海原县树台乡新庄教学点</t>
  </si>
  <si>
    <t>西安学区小计</t>
  </si>
  <si>
    <t>海原县西安镇白吉小学</t>
  </si>
  <si>
    <t>海原县西安镇菜园小学</t>
  </si>
  <si>
    <t>海原县西安镇范台小学</t>
  </si>
  <si>
    <t>海原县西安镇车湾教学点</t>
  </si>
  <si>
    <t>海原县西安镇斗沟教学点</t>
  </si>
  <si>
    <t>海原县西安镇柳套教学点</t>
  </si>
  <si>
    <t>郑旗学区小计</t>
  </si>
  <si>
    <t>海原县郑旗乡巨湾小学</t>
  </si>
  <si>
    <t>海原县郑旗乡吴湾小学</t>
  </si>
  <si>
    <t>海原县郑旗乡套脑教学点</t>
  </si>
  <si>
    <t>海原县郑旗乡大路川教学点</t>
  </si>
  <si>
    <t>海原县郑旗乡包山教学点</t>
  </si>
  <si>
    <t>海原县郑旗乡路家山教学点</t>
  </si>
  <si>
    <t>海原县郑旗乡毛坪教学点</t>
  </si>
  <si>
    <t>海原县郑旗乡南山教学点</t>
  </si>
  <si>
    <t>海原县郑旗乡撒堡教学点</t>
  </si>
  <si>
    <t>海原县郑旗乡石咀教学点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</si>
</sst>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70">
    <font>
      <sz val="12"/>
      <name val="宋体"/>
      <family val="0"/>
    </font>
    <font>
      <sz val="11"/>
      <name val="宋体"/>
      <family val="0"/>
    </font>
    <font>
      <sz val="9"/>
      <name val="黑体"/>
      <family val="3"/>
    </font>
    <font>
      <b/>
      <sz val="9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9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华文中宋"/>
      <family val="0"/>
    </font>
    <font>
      <b/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sz val="16"/>
      <name val="微软简标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62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3" fillId="0" borderId="10" xfId="49" applyFont="1" applyFill="1" applyBorder="1" applyAlignment="1">
      <alignment horizontal="center" vertical="center" shrinkToFit="1"/>
      <protection/>
    </xf>
    <xf numFmtId="176" fontId="63" fillId="0" borderId="11" xfId="44" applyNumberFormat="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left" vertical="center" wrapText="1"/>
      <protection/>
    </xf>
    <xf numFmtId="0" fontId="64" fillId="0" borderId="10" xfId="49" applyFont="1" applyFill="1" applyBorder="1" applyAlignment="1">
      <alignment horizontal="center" vertical="center" shrinkToFit="1"/>
      <protection/>
    </xf>
    <xf numFmtId="0" fontId="64" fillId="0" borderId="10" xfId="44" applyFont="1" applyFill="1" applyBorder="1" applyAlignment="1">
      <alignment horizontal="center" vertical="center" shrinkToFit="1"/>
      <protection/>
    </xf>
    <xf numFmtId="176" fontId="64" fillId="0" borderId="11" xfId="44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176" fontId="63" fillId="0" borderId="11" xfId="44" applyNumberFormat="1" applyFont="1" applyFill="1" applyBorder="1" applyAlignment="1">
      <alignment horizontal="center" vertical="center" shrinkToFit="1"/>
      <protection/>
    </xf>
    <xf numFmtId="0" fontId="64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0" xfId="44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49" applyFont="1" applyFill="1" applyBorder="1" applyAlignment="1">
      <alignment horizontal="center" vertical="center" shrinkToFit="1"/>
      <protection/>
    </xf>
    <xf numFmtId="0" fontId="64" fillId="0" borderId="10" xfId="4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 shrinkToFi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shrinkToFit="1"/>
    </xf>
    <xf numFmtId="177" fontId="7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shrinkToFit="1"/>
    </xf>
    <xf numFmtId="178" fontId="0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/>
    </xf>
    <xf numFmtId="178" fontId="12" fillId="0" borderId="1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shrinkToFit="1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0" fontId="66" fillId="0" borderId="0" xfId="0" applyFont="1" applyFill="1" applyAlignment="1">
      <alignment shrinkToFit="1"/>
    </xf>
    <xf numFmtId="0" fontId="5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13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66" fillId="0" borderId="10" xfId="0" applyNumberFormat="1" applyFont="1" applyFill="1" applyBorder="1" applyAlignment="1">
      <alignment horizontal="center" vertical="center" shrinkToFit="1"/>
    </xf>
    <xf numFmtId="178" fontId="67" fillId="0" borderId="10" xfId="0" applyNumberFormat="1" applyFont="1" applyFill="1" applyBorder="1" applyAlignment="1">
      <alignment horizontal="center" vertical="center" shrinkToFit="1"/>
    </xf>
    <xf numFmtId="178" fontId="66" fillId="0" borderId="10" xfId="0" applyNumberFormat="1" applyFont="1" applyFill="1" applyBorder="1" applyAlignment="1">
      <alignment horizontal="center" vertical="center" shrinkToFit="1"/>
    </xf>
    <xf numFmtId="178" fontId="15" fillId="0" borderId="10" xfId="0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Alignment="1">
      <alignment horizontal="center"/>
    </xf>
    <xf numFmtId="178" fontId="7" fillId="0" borderId="10" xfId="0" applyNumberFormat="1" applyFont="1" applyFill="1" applyBorder="1" applyAlignment="1">
      <alignment vertical="center" shrinkToFit="1"/>
    </xf>
    <xf numFmtId="178" fontId="66" fillId="0" borderId="1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shrinkToFit="1"/>
    </xf>
    <xf numFmtId="178" fontId="7" fillId="0" borderId="0" xfId="0" applyNumberFormat="1" applyFont="1" applyFill="1" applyBorder="1" applyAlignment="1">
      <alignment shrinkToFit="1"/>
    </xf>
    <xf numFmtId="178" fontId="66" fillId="0" borderId="10" xfId="0" applyNumberFormat="1" applyFont="1" applyFill="1" applyBorder="1" applyAlignment="1">
      <alignment shrinkToFit="1"/>
    </xf>
    <xf numFmtId="178" fontId="66" fillId="0" borderId="0" xfId="0" applyNumberFormat="1" applyFont="1" applyFill="1" applyAlignment="1">
      <alignment shrinkToFit="1"/>
    </xf>
    <xf numFmtId="178" fontId="12" fillId="0" borderId="10" xfId="0" applyNumberFormat="1" applyFont="1" applyFill="1" applyBorder="1" applyAlignment="1">
      <alignment horizontal="left" vertical="center" wrapText="1" shrinkToFit="1"/>
    </xf>
    <xf numFmtId="178" fontId="7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 shrinkToFit="1"/>
    </xf>
    <xf numFmtId="178" fontId="68" fillId="0" borderId="0" xfId="0" applyNumberFormat="1" applyFont="1" applyFill="1" applyAlignment="1">
      <alignment vertical="center" shrinkToFit="1"/>
    </xf>
    <xf numFmtId="178" fontId="68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shrinkToFit="1"/>
    </xf>
    <xf numFmtId="0" fontId="67" fillId="33" borderId="10" xfId="0" applyFont="1" applyFill="1" applyBorder="1" applyAlignment="1">
      <alignment horizontal="center" vertical="center" shrinkToFit="1"/>
    </xf>
    <xf numFmtId="178" fontId="67" fillId="33" borderId="10" xfId="0" applyNumberFormat="1" applyFont="1" applyFill="1" applyBorder="1" applyAlignment="1">
      <alignment horizontal="center" vertical="center" shrinkToFit="1"/>
    </xf>
    <xf numFmtId="178" fontId="66" fillId="33" borderId="10" xfId="0" applyNumberFormat="1" applyFont="1" applyFill="1" applyBorder="1" applyAlignment="1">
      <alignment horizontal="center" vertical="center" shrinkToFit="1"/>
    </xf>
    <xf numFmtId="178" fontId="66" fillId="33" borderId="10" xfId="0" applyNumberFormat="1" applyFont="1" applyFill="1" applyBorder="1" applyAlignment="1">
      <alignment vertical="center" shrinkToFit="1"/>
    </xf>
    <xf numFmtId="0" fontId="66" fillId="33" borderId="10" xfId="0" applyNumberFormat="1" applyFont="1" applyFill="1" applyBorder="1" applyAlignment="1">
      <alignment horizontal="center" vertical="center" shrinkToFit="1"/>
    </xf>
    <xf numFmtId="178" fontId="66" fillId="33" borderId="10" xfId="0" applyNumberFormat="1" applyFont="1" applyFill="1" applyBorder="1" applyAlignment="1">
      <alignment shrinkToFit="1"/>
    </xf>
    <xf numFmtId="0" fontId="67" fillId="34" borderId="10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178" fontId="67" fillId="34" borderId="10" xfId="0" applyNumberFormat="1" applyFont="1" applyFill="1" applyBorder="1" applyAlignment="1">
      <alignment horizontal="center" vertical="center" shrinkToFit="1"/>
    </xf>
    <xf numFmtId="178" fontId="12" fillId="34" borderId="10" xfId="0" applyNumberFormat="1" applyFont="1" applyFill="1" applyBorder="1" applyAlignment="1">
      <alignment horizontal="center" vertical="center" shrinkToFit="1"/>
    </xf>
    <xf numFmtId="0" fontId="7" fillId="34" borderId="10" xfId="0" applyNumberFormat="1" applyFont="1" applyFill="1" applyBorder="1" applyAlignment="1">
      <alignment horizontal="center" vertical="center" shrinkToFit="1"/>
    </xf>
    <xf numFmtId="178" fontId="66" fillId="35" borderId="10" xfId="0" applyNumberFormat="1" applyFont="1" applyFill="1" applyBorder="1" applyAlignment="1">
      <alignment shrinkToFit="1"/>
    </xf>
    <xf numFmtId="0" fontId="66" fillId="35" borderId="10" xfId="0" applyNumberFormat="1" applyFont="1" applyFill="1" applyBorder="1" applyAlignment="1">
      <alignment horizontal="center" vertical="center" shrinkToFit="1"/>
    </xf>
    <xf numFmtId="0" fontId="7" fillId="35" borderId="10" xfId="0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178" fontId="12" fillId="34" borderId="10" xfId="0" applyNumberFormat="1" applyFont="1" applyFill="1" applyBorder="1" applyAlignment="1">
      <alignment horizontal="center" vertical="center" shrinkToFit="1"/>
    </xf>
    <xf numFmtId="178" fontId="12" fillId="35" borderId="10" xfId="0" applyNumberFormat="1" applyFont="1" applyFill="1" applyBorder="1" applyAlignment="1">
      <alignment horizontal="center" vertical="center" shrinkToFit="1"/>
    </xf>
    <xf numFmtId="178" fontId="7" fillId="35" borderId="10" xfId="0" applyNumberFormat="1" applyFont="1" applyFill="1" applyBorder="1" applyAlignment="1">
      <alignment horizontal="center" vertical="center" shrinkToFit="1"/>
    </xf>
    <xf numFmtId="178" fontId="7" fillId="35" borderId="10" xfId="0" applyNumberFormat="1" applyFont="1" applyFill="1" applyBorder="1" applyAlignment="1">
      <alignment vertical="center" shrinkToFit="1"/>
    </xf>
    <xf numFmtId="0" fontId="7" fillId="35" borderId="1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13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2" fillId="0" borderId="13" xfId="0" applyNumberFormat="1" applyFont="1" applyFill="1" applyBorder="1" applyAlignment="1">
      <alignment horizontal="center" vertical="center" wrapText="1"/>
    </xf>
    <xf numFmtId="178" fontId="12" fillId="0" borderId="14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0" fillId="0" borderId="0" xfId="0" applyNumberFormat="1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6 2" xfId="41"/>
    <cellStyle name="常规 2 2 2 2" xfId="42"/>
    <cellStyle name="常规 2 2 2 2 3" xfId="43"/>
    <cellStyle name="常规 5" xfId="44"/>
    <cellStyle name="常规 6 2" xfId="45"/>
    <cellStyle name="常规 7 2" xfId="46"/>
    <cellStyle name="常规 8 2" xfId="47"/>
    <cellStyle name="常规_海原县2017年学校信息jiaocuedian" xfId="48"/>
    <cellStyle name="常规_学区学生在校情况统计表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showZeros="0" zoomScaleSheetLayoutView="100" workbookViewId="0" topLeftCell="A1">
      <pane xSplit="14" ySplit="3" topLeftCell="O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4" sqref="A34:IV34"/>
    </sheetView>
  </sheetViews>
  <sheetFormatPr defaultColWidth="9.00390625" defaultRowHeight="14.25"/>
  <cols>
    <col min="1" max="1" width="2.875" style="128" customWidth="1"/>
    <col min="2" max="2" width="16.625" style="10" customWidth="1"/>
    <col min="3" max="4" width="6.25390625" style="128" customWidth="1"/>
    <col min="5" max="5" width="4.125" style="128" customWidth="1"/>
    <col min="6" max="6" width="5.75390625" style="128" customWidth="1"/>
    <col min="7" max="7" width="5.125" style="128" customWidth="1"/>
    <col min="8" max="8" width="3.875" style="128" customWidth="1"/>
    <col min="9" max="9" width="4.50390625" style="128" customWidth="1"/>
    <col min="10" max="10" width="4.125" style="128" customWidth="1"/>
    <col min="11" max="11" width="6.25390625" style="128" customWidth="1"/>
    <col min="12" max="12" width="4.875" style="128" customWidth="1"/>
    <col min="13" max="13" width="4.00390625" style="128" customWidth="1"/>
    <col min="14" max="14" width="6.25390625" style="128" customWidth="1"/>
    <col min="15" max="15" width="4.50390625" style="129" customWidth="1"/>
    <col min="16" max="250" width="9.00390625" style="42" customWidth="1"/>
    <col min="251" max="16384" width="9.00390625" style="45" customWidth="1"/>
  </cols>
  <sheetData>
    <row r="1" spans="1:15" s="42" customFormat="1" ht="24.75" customHeight="1">
      <c r="A1" s="152" t="s">
        <v>0</v>
      </c>
      <c r="B1" s="153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42" customFormat="1" ht="18" customHeight="1">
      <c r="A2" s="157" t="s">
        <v>1</v>
      </c>
      <c r="B2" s="158" t="s">
        <v>2</v>
      </c>
      <c r="C2" s="154" t="s">
        <v>3</v>
      </c>
      <c r="D2" s="154"/>
      <c r="E2" s="154"/>
      <c r="F2" s="154"/>
      <c r="G2" s="154" t="s">
        <v>4</v>
      </c>
      <c r="H2" s="154"/>
      <c r="I2" s="154"/>
      <c r="J2" s="154"/>
      <c r="K2" s="154" t="s">
        <v>5</v>
      </c>
      <c r="L2" s="154"/>
      <c r="M2" s="154"/>
      <c r="N2" s="154"/>
      <c r="O2" s="51" t="s">
        <v>6</v>
      </c>
    </row>
    <row r="3" spans="1:15" s="42" customFormat="1" ht="18.75" customHeight="1">
      <c r="A3" s="157"/>
      <c r="B3" s="158"/>
      <c r="C3" s="54" t="s">
        <v>7</v>
      </c>
      <c r="D3" s="54" t="s">
        <v>8</v>
      </c>
      <c r="E3" s="54" t="s">
        <v>9</v>
      </c>
      <c r="F3" s="54" t="s">
        <v>10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7</v>
      </c>
      <c r="L3" s="54" t="s">
        <v>8</v>
      </c>
      <c r="M3" s="54" t="s">
        <v>9</v>
      </c>
      <c r="N3" s="54" t="s">
        <v>10</v>
      </c>
      <c r="O3" s="51"/>
    </row>
    <row r="4" spans="1:15" s="42" customFormat="1" ht="18.75" customHeight="1">
      <c r="A4" s="155" t="s">
        <v>11</v>
      </c>
      <c r="B4" s="156"/>
      <c r="C4" s="54">
        <f>SUM(C5:C46)</f>
        <v>19378</v>
      </c>
      <c r="D4" s="54">
        <f aca="true" t="shared" si="0" ref="D4:N4">SUM(D5:D46)</f>
        <v>39859</v>
      </c>
      <c r="E4" s="54">
        <f t="shared" si="0"/>
        <v>58</v>
      </c>
      <c r="F4" s="54">
        <f t="shared" si="0"/>
        <v>59295</v>
      </c>
      <c r="G4" s="54">
        <f t="shared" si="0"/>
        <v>274</v>
      </c>
      <c r="H4" s="54">
        <f t="shared" si="0"/>
        <v>336</v>
      </c>
      <c r="I4" s="54">
        <f t="shared" si="0"/>
        <v>58</v>
      </c>
      <c r="J4" s="54">
        <f t="shared" si="0"/>
        <v>668</v>
      </c>
      <c r="K4" s="54">
        <f t="shared" si="0"/>
        <v>14859</v>
      </c>
      <c r="L4" s="54">
        <f t="shared" si="0"/>
        <v>2447</v>
      </c>
      <c r="M4" s="54">
        <f t="shared" si="0"/>
        <v>0</v>
      </c>
      <c r="N4" s="54">
        <f t="shared" si="0"/>
        <v>17306</v>
      </c>
      <c r="O4" s="54">
        <f>SUM(O5:O35)</f>
        <v>0</v>
      </c>
    </row>
    <row r="5" spans="1:255" s="42" customFormat="1" ht="15" customHeight="1">
      <c r="A5" s="54">
        <v>1</v>
      </c>
      <c r="B5" s="49" t="s">
        <v>12</v>
      </c>
      <c r="C5" s="50">
        <v>1304</v>
      </c>
      <c r="D5" s="54"/>
      <c r="E5" s="54"/>
      <c r="F5" s="54">
        <f>SUM(C5:E5)</f>
        <v>1304</v>
      </c>
      <c r="G5" s="50">
        <v>7</v>
      </c>
      <c r="H5" s="54"/>
      <c r="I5" s="54"/>
      <c r="J5" s="54">
        <f>SUM(G5:I5)</f>
        <v>7</v>
      </c>
      <c r="K5" s="50">
        <v>675</v>
      </c>
      <c r="L5" s="54"/>
      <c r="M5" s="54"/>
      <c r="N5" s="54">
        <f>SUM(K5:M5)</f>
        <v>675</v>
      </c>
      <c r="O5" s="54"/>
      <c r="IQ5" s="45"/>
      <c r="IR5" s="45"/>
      <c r="IS5" s="45"/>
      <c r="IT5" s="45"/>
      <c r="IU5" s="45"/>
    </row>
    <row r="6" spans="1:15" s="126" customFormat="1" ht="15" customHeight="1">
      <c r="A6" s="54">
        <v>2</v>
      </c>
      <c r="B6" s="49" t="s">
        <v>13</v>
      </c>
      <c r="C6" s="50">
        <v>3368</v>
      </c>
      <c r="D6" s="54"/>
      <c r="E6" s="54"/>
      <c r="F6" s="54">
        <f aca="true" t="shared" si="1" ref="F6:F46">SUM(C6:E6)</f>
        <v>3368</v>
      </c>
      <c r="G6" s="50">
        <v>26</v>
      </c>
      <c r="H6" s="54"/>
      <c r="I6" s="54"/>
      <c r="J6" s="54">
        <f aca="true" t="shared" si="2" ref="J6:J46">SUM(G6:I6)</f>
        <v>26</v>
      </c>
      <c r="K6" s="50">
        <v>2032</v>
      </c>
      <c r="L6" s="54"/>
      <c r="M6" s="54"/>
      <c r="N6" s="54">
        <f aca="true" t="shared" si="3" ref="N6:N46">SUM(K6:M6)</f>
        <v>2032</v>
      </c>
      <c r="O6" s="54"/>
    </row>
    <row r="7" spans="1:250" s="42" customFormat="1" ht="15" customHeight="1">
      <c r="A7" s="54">
        <v>3</v>
      </c>
      <c r="B7" s="49" t="s">
        <v>14</v>
      </c>
      <c r="C7" s="50">
        <v>2166</v>
      </c>
      <c r="D7" s="54"/>
      <c r="E7" s="54"/>
      <c r="F7" s="54">
        <f t="shared" si="1"/>
        <v>2166</v>
      </c>
      <c r="G7" s="50">
        <v>17</v>
      </c>
      <c r="H7" s="54"/>
      <c r="I7" s="54"/>
      <c r="J7" s="54">
        <f t="shared" si="2"/>
        <v>17</v>
      </c>
      <c r="K7" s="50">
        <v>1113</v>
      </c>
      <c r="L7" s="54"/>
      <c r="M7" s="54"/>
      <c r="N7" s="54">
        <f t="shared" si="3"/>
        <v>1113</v>
      </c>
      <c r="O7" s="54"/>
      <c r="P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</row>
    <row r="8" spans="1:15" s="42" customFormat="1" ht="15" customHeight="1">
      <c r="A8" s="54">
        <v>4</v>
      </c>
      <c r="B8" s="49" t="s">
        <v>15</v>
      </c>
      <c r="C8" s="50">
        <v>1966</v>
      </c>
      <c r="D8" s="54"/>
      <c r="E8" s="54"/>
      <c r="F8" s="54">
        <f t="shared" si="1"/>
        <v>1966</v>
      </c>
      <c r="G8" s="50">
        <v>32</v>
      </c>
      <c r="H8" s="54"/>
      <c r="I8" s="54"/>
      <c r="J8" s="54">
        <f t="shared" si="2"/>
        <v>32</v>
      </c>
      <c r="K8" s="50">
        <v>1285</v>
      </c>
      <c r="L8" s="54"/>
      <c r="M8" s="54"/>
      <c r="N8" s="54">
        <f t="shared" si="3"/>
        <v>1285</v>
      </c>
      <c r="O8" s="54"/>
    </row>
    <row r="9" spans="1:15" s="42" customFormat="1" ht="15" customHeight="1">
      <c r="A9" s="54">
        <v>5</v>
      </c>
      <c r="B9" s="49" t="s">
        <v>16</v>
      </c>
      <c r="C9" s="50">
        <v>2420</v>
      </c>
      <c r="D9" s="54"/>
      <c r="E9" s="54"/>
      <c r="F9" s="54">
        <f t="shared" si="1"/>
        <v>2420</v>
      </c>
      <c r="G9" s="50">
        <v>26</v>
      </c>
      <c r="H9" s="67"/>
      <c r="I9" s="67"/>
      <c r="J9" s="54">
        <f t="shared" si="2"/>
        <v>26</v>
      </c>
      <c r="K9" s="50">
        <v>2414</v>
      </c>
      <c r="L9" s="67"/>
      <c r="M9" s="67"/>
      <c r="N9" s="54">
        <f t="shared" si="3"/>
        <v>2414</v>
      </c>
      <c r="O9" s="54"/>
    </row>
    <row r="10" spans="1:15" s="42" customFormat="1" ht="15" customHeight="1">
      <c r="A10" s="54">
        <v>6</v>
      </c>
      <c r="B10" s="49" t="s">
        <v>17</v>
      </c>
      <c r="C10" s="50">
        <v>1199</v>
      </c>
      <c r="D10" s="54"/>
      <c r="E10" s="54"/>
      <c r="F10" s="54">
        <f t="shared" si="1"/>
        <v>1199</v>
      </c>
      <c r="G10" s="50">
        <v>8</v>
      </c>
      <c r="H10" s="67"/>
      <c r="I10" s="67"/>
      <c r="J10" s="54">
        <f t="shared" si="2"/>
        <v>8</v>
      </c>
      <c r="K10" s="50">
        <v>1145</v>
      </c>
      <c r="L10" s="67"/>
      <c r="M10" s="67"/>
      <c r="N10" s="54">
        <f t="shared" si="3"/>
        <v>1145</v>
      </c>
      <c r="O10" s="54"/>
    </row>
    <row r="11" spans="1:15" s="42" customFormat="1" ht="15" customHeight="1">
      <c r="A11" s="54">
        <v>7</v>
      </c>
      <c r="B11" s="49" t="s">
        <v>18</v>
      </c>
      <c r="C11" s="50">
        <v>658</v>
      </c>
      <c r="D11" s="54"/>
      <c r="E11" s="54"/>
      <c r="F11" s="54">
        <f t="shared" si="1"/>
        <v>658</v>
      </c>
      <c r="G11" s="50">
        <v>12</v>
      </c>
      <c r="H11" s="67"/>
      <c r="I11" s="67"/>
      <c r="J11" s="54">
        <f t="shared" si="2"/>
        <v>12</v>
      </c>
      <c r="K11" s="50">
        <v>590</v>
      </c>
      <c r="L11" s="67"/>
      <c r="M11" s="67"/>
      <c r="N11" s="54">
        <f t="shared" si="3"/>
        <v>590</v>
      </c>
      <c r="O11" s="54"/>
    </row>
    <row r="12" spans="1:15" s="42" customFormat="1" ht="15" customHeight="1">
      <c r="A12" s="54">
        <v>8</v>
      </c>
      <c r="B12" s="49" t="s">
        <v>19</v>
      </c>
      <c r="C12" s="50">
        <v>228</v>
      </c>
      <c r="D12" s="54"/>
      <c r="E12" s="54"/>
      <c r="F12" s="54">
        <f t="shared" si="1"/>
        <v>228</v>
      </c>
      <c r="G12" s="50">
        <v>8</v>
      </c>
      <c r="H12" s="67"/>
      <c r="I12" s="67"/>
      <c r="J12" s="54">
        <f t="shared" si="2"/>
        <v>8</v>
      </c>
      <c r="K12" s="50">
        <v>227</v>
      </c>
      <c r="L12" s="67"/>
      <c r="M12" s="67"/>
      <c r="N12" s="54">
        <f t="shared" si="3"/>
        <v>227</v>
      </c>
      <c r="O12" s="54"/>
    </row>
    <row r="13" spans="1:15" s="42" customFormat="1" ht="15" customHeight="1">
      <c r="A13" s="54">
        <v>9</v>
      </c>
      <c r="B13" s="49" t="s">
        <v>20</v>
      </c>
      <c r="C13" s="50">
        <v>1361</v>
      </c>
      <c r="D13" s="54"/>
      <c r="E13" s="54"/>
      <c r="F13" s="54">
        <f t="shared" si="1"/>
        <v>1361</v>
      </c>
      <c r="G13" s="50">
        <v>25</v>
      </c>
      <c r="H13" s="67"/>
      <c r="I13" s="67"/>
      <c r="J13" s="54">
        <f t="shared" si="2"/>
        <v>25</v>
      </c>
      <c r="K13" s="50">
        <v>1162</v>
      </c>
      <c r="L13" s="67"/>
      <c r="M13" s="67"/>
      <c r="N13" s="54">
        <f t="shared" si="3"/>
        <v>1162</v>
      </c>
      <c r="O13" s="54"/>
    </row>
    <row r="14" spans="1:15" s="42" customFormat="1" ht="15" customHeight="1">
      <c r="A14" s="54">
        <v>10</v>
      </c>
      <c r="B14" s="49" t="s">
        <v>21</v>
      </c>
      <c r="C14" s="50">
        <v>613</v>
      </c>
      <c r="D14" s="54"/>
      <c r="E14" s="54"/>
      <c r="F14" s="54">
        <f t="shared" si="1"/>
        <v>613</v>
      </c>
      <c r="G14" s="50">
        <v>25</v>
      </c>
      <c r="H14" s="67"/>
      <c r="I14" s="67"/>
      <c r="J14" s="54">
        <f t="shared" si="2"/>
        <v>25</v>
      </c>
      <c r="K14" s="50">
        <v>570</v>
      </c>
      <c r="L14" s="67"/>
      <c r="M14" s="67"/>
      <c r="N14" s="54">
        <f t="shared" si="3"/>
        <v>570</v>
      </c>
      <c r="O14" s="54"/>
    </row>
    <row r="15" spans="1:15" s="42" customFormat="1" ht="15" customHeight="1">
      <c r="A15" s="54">
        <v>11</v>
      </c>
      <c r="B15" s="49" t="s">
        <v>22</v>
      </c>
      <c r="C15" s="50">
        <v>1510</v>
      </c>
      <c r="D15" s="54"/>
      <c r="E15" s="54"/>
      <c r="F15" s="54">
        <f t="shared" si="1"/>
        <v>1510</v>
      </c>
      <c r="G15" s="50">
        <v>29</v>
      </c>
      <c r="H15" s="67"/>
      <c r="I15" s="67"/>
      <c r="J15" s="54">
        <f t="shared" si="2"/>
        <v>29</v>
      </c>
      <c r="K15" s="50">
        <v>1490</v>
      </c>
      <c r="L15" s="67"/>
      <c r="M15" s="67"/>
      <c r="N15" s="54">
        <f t="shared" si="3"/>
        <v>1490</v>
      </c>
      <c r="O15" s="54"/>
    </row>
    <row r="16" spans="1:15" s="42" customFormat="1" ht="15" customHeight="1">
      <c r="A16" s="54">
        <v>12</v>
      </c>
      <c r="B16" s="49" t="s">
        <v>23</v>
      </c>
      <c r="C16" s="42">
        <v>0</v>
      </c>
      <c r="D16" s="54"/>
      <c r="E16" s="54"/>
      <c r="F16" s="54">
        <f t="shared" si="1"/>
        <v>0</v>
      </c>
      <c r="G16" s="50"/>
      <c r="H16" s="67"/>
      <c r="I16" s="67"/>
      <c r="J16" s="54">
        <f t="shared" si="2"/>
        <v>0</v>
      </c>
      <c r="K16" s="50"/>
      <c r="L16" s="67"/>
      <c r="M16" s="67"/>
      <c r="N16" s="54">
        <f t="shared" si="3"/>
        <v>0</v>
      </c>
      <c r="O16" s="54"/>
    </row>
    <row r="17" spans="1:15" s="127" customFormat="1" ht="15" customHeight="1">
      <c r="A17" s="54">
        <v>13</v>
      </c>
      <c r="B17" s="49" t="s">
        <v>24</v>
      </c>
      <c r="C17" s="50">
        <v>1045</v>
      </c>
      <c r="D17" s="54"/>
      <c r="E17" s="54"/>
      <c r="F17" s="54">
        <f t="shared" si="1"/>
        <v>1045</v>
      </c>
      <c r="G17" s="50">
        <v>8</v>
      </c>
      <c r="H17" s="67"/>
      <c r="I17" s="67"/>
      <c r="J17" s="54">
        <f t="shared" si="2"/>
        <v>8</v>
      </c>
      <c r="K17" s="50">
        <v>970</v>
      </c>
      <c r="L17" s="67"/>
      <c r="M17" s="67"/>
      <c r="N17" s="54">
        <f t="shared" si="3"/>
        <v>970</v>
      </c>
      <c r="O17" s="54"/>
    </row>
    <row r="18" spans="1:15" s="127" customFormat="1" ht="15" customHeight="1">
      <c r="A18" s="54">
        <v>14</v>
      </c>
      <c r="B18" s="55" t="s">
        <v>25</v>
      </c>
      <c r="C18" s="50">
        <v>517</v>
      </c>
      <c r="D18" s="72">
        <v>2291</v>
      </c>
      <c r="E18" s="54"/>
      <c r="F18" s="54">
        <f t="shared" si="1"/>
        <v>2808</v>
      </c>
      <c r="G18" s="50">
        <v>27</v>
      </c>
      <c r="H18" s="53">
        <v>18</v>
      </c>
      <c r="I18" s="67"/>
      <c r="J18" s="54">
        <f t="shared" si="2"/>
        <v>45</v>
      </c>
      <c r="K18" s="50">
        <v>441</v>
      </c>
      <c r="L18" s="53">
        <v>91</v>
      </c>
      <c r="M18" s="67"/>
      <c r="N18" s="54">
        <f t="shared" si="3"/>
        <v>532</v>
      </c>
      <c r="O18" s="54"/>
    </row>
    <row r="19" spans="1:15" s="127" customFormat="1" ht="15" customHeight="1">
      <c r="A19" s="54">
        <v>15</v>
      </c>
      <c r="B19" s="55" t="s">
        <v>26</v>
      </c>
      <c r="C19" s="50">
        <v>442</v>
      </c>
      <c r="D19" s="72">
        <v>399</v>
      </c>
      <c r="E19" s="54"/>
      <c r="F19" s="54">
        <f t="shared" si="1"/>
        <v>841</v>
      </c>
      <c r="G19" s="50">
        <v>8</v>
      </c>
      <c r="H19" s="67">
        <v>4</v>
      </c>
      <c r="I19" s="67"/>
      <c r="J19" s="54">
        <f t="shared" si="2"/>
        <v>12</v>
      </c>
      <c r="K19" s="50">
        <v>429</v>
      </c>
      <c r="L19" s="67">
        <v>92</v>
      </c>
      <c r="M19" s="67"/>
      <c r="N19" s="54">
        <f t="shared" si="3"/>
        <v>521</v>
      </c>
      <c r="O19" s="54"/>
    </row>
    <row r="20" spans="1:15" s="127" customFormat="1" ht="15" customHeight="1">
      <c r="A20" s="54">
        <v>16</v>
      </c>
      <c r="B20" s="55" t="s">
        <v>27</v>
      </c>
      <c r="C20" s="50">
        <v>347</v>
      </c>
      <c r="D20" s="47">
        <v>913</v>
      </c>
      <c r="E20" s="54"/>
      <c r="F20" s="54">
        <f t="shared" si="1"/>
        <v>1260</v>
      </c>
      <c r="G20" s="50">
        <v>8</v>
      </c>
      <c r="H20" s="53">
        <v>13</v>
      </c>
      <c r="I20" s="67"/>
      <c r="J20" s="54">
        <f t="shared" si="2"/>
        <v>21</v>
      </c>
      <c r="K20" s="50">
        <v>172</v>
      </c>
      <c r="L20" s="53">
        <v>159</v>
      </c>
      <c r="M20" s="67"/>
      <c r="N20" s="54">
        <f t="shared" si="3"/>
        <v>331</v>
      </c>
      <c r="O20" s="54"/>
    </row>
    <row r="21" spans="1:15" s="127" customFormat="1" ht="14.25">
      <c r="A21" s="54">
        <v>17</v>
      </c>
      <c r="B21" s="55" t="s">
        <v>28</v>
      </c>
      <c r="C21" s="50"/>
      <c r="D21" s="72">
        <v>356</v>
      </c>
      <c r="E21" s="54"/>
      <c r="F21" s="54">
        <f t="shared" si="1"/>
        <v>356</v>
      </c>
      <c r="G21" s="50"/>
      <c r="H21" s="67">
        <v>4</v>
      </c>
      <c r="I21" s="67"/>
      <c r="J21" s="54">
        <f t="shared" si="2"/>
        <v>4</v>
      </c>
      <c r="L21" s="67">
        <v>229</v>
      </c>
      <c r="M21" s="67"/>
      <c r="N21" s="54">
        <f t="shared" si="3"/>
        <v>229</v>
      </c>
      <c r="O21" s="54"/>
    </row>
    <row r="22" spans="1:15" s="127" customFormat="1" ht="14.25">
      <c r="A22" s="54">
        <v>18</v>
      </c>
      <c r="B22" s="55" t="s">
        <v>29</v>
      </c>
      <c r="C22" s="50">
        <v>178</v>
      </c>
      <c r="D22" s="72">
        <v>264</v>
      </c>
      <c r="E22" s="54"/>
      <c r="F22" s="54">
        <f t="shared" si="1"/>
        <v>442</v>
      </c>
      <c r="G22" s="50">
        <v>5</v>
      </c>
      <c r="H22" s="53">
        <v>3</v>
      </c>
      <c r="I22" s="67"/>
      <c r="J22" s="54">
        <f t="shared" si="2"/>
        <v>8</v>
      </c>
      <c r="K22" s="50">
        <v>114</v>
      </c>
      <c r="L22" s="53">
        <v>103</v>
      </c>
      <c r="M22" s="67"/>
      <c r="N22" s="54">
        <f t="shared" si="3"/>
        <v>217</v>
      </c>
      <c r="O22" s="54"/>
    </row>
    <row r="23" spans="1:15" s="127" customFormat="1" ht="14.25">
      <c r="A23" s="54">
        <v>19</v>
      </c>
      <c r="B23" s="55" t="s">
        <v>30</v>
      </c>
      <c r="C23" s="50">
        <v>56</v>
      </c>
      <c r="D23" s="72">
        <v>171</v>
      </c>
      <c r="E23" s="54"/>
      <c r="F23" s="54">
        <f t="shared" si="1"/>
        <v>227</v>
      </c>
      <c r="G23" s="50">
        <v>3</v>
      </c>
      <c r="H23" s="53"/>
      <c r="I23" s="67"/>
      <c r="J23" s="54">
        <f t="shared" si="2"/>
        <v>3</v>
      </c>
      <c r="K23" s="50">
        <v>30</v>
      </c>
      <c r="L23" s="53">
        <v>9</v>
      </c>
      <c r="M23" s="67"/>
      <c r="N23" s="54">
        <f t="shared" si="3"/>
        <v>39</v>
      </c>
      <c r="O23" s="54"/>
    </row>
    <row r="24" spans="1:15" s="127" customFormat="1" ht="15" customHeight="1">
      <c r="A24" s="54">
        <v>20</v>
      </c>
      <c r="B24" s="49" t="s">
        <v>31</v>
      </c>
      <c r="C24" s="50"/>
      <c r="D24" s="72">
        <v>2002</v>
      </c>
      <c r="E24" s="54"/>
      <c r="F24" s="54">
        <f t="shared" si="1"/>
        <v>2002</v>
      </c>
      <c r="G24" s="50"/>
      <c r="H24" s="53">
        <v>20</v>
      </c>
      <c r="I24" s="67"/>
      <c r="J24" s="54">
        <f t="shared" si="2"/>
        <v>20</v>
      </c>
      <c r="K24" s="50"/>
      <c r="L24" s="53">
        <v>212</v>
      </c>
      <c r="M24" s="67"/>
      <c r="N24" s="54">
        <f t="shared" si="3"/>
        <v>212</v>
      </c>
      <c r="O24" s="54"/>
    </row>
    <row r="25" spans="1:255" s="127" customFormat="1" ht="15" customHeight="1">
      <c r="A25" s="54">
        <v>21</v>
      </c>
      <c r="B25" s="56" t="s">
        <v>32</v>
      </c>
      <c r="C25" s="54"/>
      <c r="D25" s="72">
        <v>95</v>
      </c>
      <c r="E25" s="54"/>
      <c r="F25" s="54">
        <f t="shared" si="1"/>
        <v>95</v>
      </c>
      <c r="G25" s="67"/>
      <c r="H25" s="67">
        <v>1</v>
      </c>
      <c r="I25" s="67"/>
      <c r="J25" s="54">
        <f t="shared" si="2"/>
        <v>1</v>
      </c>
      <c r="K25" s="53"/>
      <c r="L25" s="67"/>
      <c r="M25" s="67"/>
      <c r="N25" s="54">
        <f t="shared" si="3"/>
        <v>0</v>
      </c>
      <c r="O25" s="54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5"/>
      <c r="IR25" s="45"/>
      <c r="IS25" s="45"/>
      <c r="IT25" s="45"/>
      <c r="IU25" s="45"/>
    </row>
    <row r="26" spans="1:15" ht="14.25">
      <c r="A26" s="54">
        <v>22</v>
      </c>
      <c r="B26" s="56" t="s">
        <v>33</v>
      </c>
      <c r="C26" s="53"/>
      <c r="D26" s="72">
        <v>1898</v>
      </c>
      <c r="E26" s="53"/>
      <c r="F26" s="54">
        <f t="shared" si="1"/>
        <v>1898</v>
      </c>
      <c r="G26" s="53"/>
      <c r="H26" s="53">
        <v>13</v>
      </c>
      <c r="I26" s="53"/>
      <c r="J26" s="54">
        <f t="shared" si="2"/>
        <v>13</v>
      </c>
      <c r="K26" s="53"/>
      <c r="L26" s="53">
        <v>226</v>
      </c>
      <c r="M26" s="53"/>
      <c r="N26" s="54">
        <f t="shared" si="3"/>
        <v>226</v>
      </c>
      <c r="O26" s="130"/>
    </row>
    <row r="27" spans="1:15" ht="14.25">
      <c r="A27" s="54">
        <v>23</v>
      </c>
      <c r="B27" s="56" t="s">
        <v>34</v>
      </c>
      <c r="C27" s="53"/>
      <c r="D27" s="72">
        <v>1015</v>
      </c>
      <c r="E27" s="53"/>
      <c r="F27" s="54">
        <f t="shared" si="1"/>
        <v>1015</v>
      </c>
      <c r="G27" s="53"/>
      <c r="H27" s="53">
        <v>13</v>
      </c>
      <c r="I27" s="53"/>
      <c r="J27" s="54">
        <f t="shared" si="2"/>
        <v>13</v>
      </c>
      <c r="K27" s="53"/>
      <c r="L27" s="53"/>
      <c r="M27" s="53"/>
      <c r="N27" s="54">
        <f t="shared" si="3"/>
        <v>0</v>
      </c>
      <c r="O27" s="130"/>
    </row>
    <row r="28" spans="1:15" ht="14.25">
      <c r="A28" s="54">
        <v>24</v>
      </c>
      <c r="B28" s="56" t="s">
        <v>35</v>
      </c>
      <c r="C28" s="53"/>
      <c r="D28" s="72">
        <v>231</v>
      </c>
      <c r="E28" s="53"/>
      <c r="F28" s="54">
        <f t="shared" si="1"/>
        <v>231</v>
      </c>
      <c r="G28" s="53"/>
      <c r="H28" s="53">
        <v>3</v>
      </c>
      <c r="I28" s="53"/>
      <c r="J28" s="54">
        <f t="shared" si="2"/>
        <v>3</v>
      </c>
      <c r="K28" s="53"/>
      <c r="L28" s="53">
        <v>118</v>
      </c>
      <c r="M28" s="53"/>
      <c r="N28" s="54">
        <f t="shared" si="3"/>
        <v>118</v>
      </c>
      <c r="O28" s="130"/>
    </row>
    <row r="29" spans="1:15" ht="14.25">
      <c r="A29" s="54">
        <v>25</v>
      </c>
      <c r="B29" s="56" t="s">
        <v>36</v>
      </c>
      <c r="C29" s="53"/>
      <c r="D29" s="72">
        <v>559</v>
      </c>
      <c r="E29" s="53"/>
      <c r="F29" s="54">
        <f t="shared" si="1"/>
        <v>559</v>
      </c>
      <c r="G29" s="53"/>
      <c r="H29" s="53">
        <v>4</v>
      </c>
      <c r="I29" s="53"/>
      <c r="J29" s="54">
        <f t="shared" si="2"/>
        <v>4</v>
      </c>
      <c r="K29" s="53"/>
      <c r="L29" s="53">
        <v>220</v>
      </c>
      <c r="M29" s="53"/>
      <c r="N29" s="54">
        <f t="shared" si="3"/>
        <v>220</v>
      </c>
      <c r="O29" s="130"/>
    </row>
    <row r="30" spans="1:15" ht="14.25">
      <c r="A30" s="54">
        <v>26</v>
      </c>
      <c r="B30" s="56" t="s">
        <v>37</v>
      </c>
      <c r="C30" s="53"/>
      <c r="D30" s="72">
        <v>3690</v>
      </c>
      <c r="E30" s="53"/>
      <c r="F30" s="54">
        <f t="shared" si="1"/>
        <v>3690</v>
      </c>
      <c r="G30" s="53"/>
      <c r="H30" s="53">
        <v>38</v>
      </c>
      <c r="I30" s="53"/>
      <c r="J30" s="54">
        <f t="shared" si="2"/>
        <v>38</v>
      </c>
      <c r="K30" s="53"/>
      <c r="L30" s="53"/>
      <c r="M30" s="53"/>
      <c r="N30" s="54">
        <f t="shared" si="3"/>
        <v>0</v>
      </c>
      <c r="O30" s="130"/>
    </row>
    <row r="31" spans="1:15" ht="14.25">
      <c r="A31" s="54">
        <v>27</v>
      </c>
      <c r="B31" s="56" t="s">
        <v>38</v>
      </c>
      <c r="C31" s="53"/>
      <c r="D31" s="72">
        <v>2624</v>
      </c>
      <c r="E31" s="53"/>
      <c r="F31" s="54">
        <f t="shared" si="1"/>
        <v>2624</v>
      </c>
      <c r="G31" s="53"/>
      <c r="H31" s="53">
        <v>28</v>
      </c>
      <c r="I31" s="53"/>
      <c r="J31" s="54">
        <f t="shared" si="2"/>
        <v>28</v>
      </c>
      <c r="K31" s="53"/>
      <c r="L31" s="53"/>
      <c r="M31" s="53"/>
      <c r="N31" s="54">
        <f t="shared" si="3"/>
        <v>0</v>
      </c>
      <c r="O31" s="130"/>
    </row>
    <row r="32" spans="1:15" ht="14.25">
      <c r="A32" s="54">
        <v>28</v>
      </c>
      <c r="B32" s="56" t="s">
        <v>39</v>
      </c>
      <c r="C32" s="53"/>
      <c r="D32" s="72">
        <v>2382</v>
      </c>
      <c r="E32" s="53"/>
      <c r="F32" s="54">
        <f t="shared" si="1"/>
        <v>2382</v>
      </c>
      <c r="G32" s="53"/>
      <c r="H32" s="53">
        <v>28</v>
      </c>
      <c r="I32" s="53"/>
      <c r="J32" s="54">
        <f t="shared" si="2"/>
        <v>28</v>
      </c>
      <c r="K32" s="53"/>
      <c r="L32" s="53"/>
      <c r="M32" s="53"/>
      <c r="N32" s="54">
        <f t="shared" si="3"/>
        <v>0</v>
      </c>
      <c r="O32" s="130"/>
    </row>
    <row r="33" spans="1:15" ht="14.25">
      <c r="A33" s="54">
        <v>29</v>
      </c>
      <c r="B33" s="56" t="s">
        <v>40</v>
      </c>
      <c r="C33" s="53"/>
      <c r="D33" s="72">
        <v>877</v>
      </c>
      <c r="E33" s="53"/>
      <c r="F33" s="54">
        <f t="shared" si="1"/>
        <v>877</v>
      </c>
      <c r="G33" s="53"/>
      <c r="H33" s="53">
        <v>7</v>
      </c>
      <c r="I33" s="53"/>
      <c r="J33" s="54">
        <f t="shared" si="2"/>
        <v>7</v>
      </c>
      <c r="K33" s="53"/>
      <c r="L33" s="53">
        <v>387</v>
      </c>
      <c r="M33" s="53"/>
      <c r="N33" s="54">
        <f t="shared" si="3"/>
        <v>387</v>
      </c>
      <c r="O33" s="130"/>
    </row>
    <row r="34" spans="1:15" ht="14.25">
      <c r="A34" s="54">
        <v>30</v>
      </c>
      <c r="B34" s="56" t="s">
        <v>41</v>
      </c>
      <c r="C34" s="53"/>
      <c r="D34" s="72">
        <v>771</v>
      </c>
      <c r="E34" s="53"/>
      <c r="F34" s="54">
        <f t="shared" si="1"/>
        <v>771</v>
      </c>
      <c r="G34" s="53"/>
      <c r="H34" s="53">
        <v>14</v>
      </c>
      <c r="I34" s="53"/>
      <c r="J34" s="54">
        <f t="shared" si="2"/>
        <v>14</v>
      </c>
      <c r="K34" s="53"/>
      <c r="L34" s="53">
        <v>54</v>
      </c>
      <c r="M34" s="53"/>
      <c r="N34" s="54">
        <f t="shared" si="3"/>
        <v>54</v>
      </c>
      <c r="O34" s="130"/>
    </row>
    <row r="35" spans="1:15" ht="14.25">
      <c r="A35" s="54">
        <v>31</v>
      </c>
      <c r="B35" s="56" t="s">
        <v>42</v>
      </c>
      <c r="C35" s="53"/>
      <c r="D35" s="72">
        <v>1500</v>
      </c>
      <c r="E35" s="53"/>
      <c r="F35" s="54">
        <f t="shared" si="1"/>
        <v>1500</v>
      </c>
      <c r="G35" s="53"/>
      <c r="H35" s="53">
        <v>13</v>
      </c>
      <c r="I35" s="53"/>
      <c r="J35" s="54">
        <f t="shared" si="2"/>
        <v>13</v>
      </c>
      <c r="K35" s="53"/>
      <c r="L35" s="53">
        <v>547</v>
      </c>
      <c r="M35" s="53"/>
      <c r="N35" s="54">
        <f t="shared" si="3"/>
        <v>547</v>
      </c>
      <c r="O35" s="130"/>
    </row>
    <row r="36" spans="1:15" ht="14.25">
      <c r="A36" s="54">
        <v>32</v>
      </c>
      <c r="B36" s="56" t="s">
        <v>43</v>
      </c>
      <c r="C36" s="53"/>
      <c r="D36" s="72"/>
      <c r="E36" s="53">
        <v>58</v>
      </c>
      <c r="F36" s="54">
        <f t="shared" si="1"/>
        <v>58</v>
      </c>
      <c r="G36" s="53"/>
      <c r="H36" s="53"/>
      <c r="I36" s="53">
        <v>58</v>
      </c>
      <c r="J36" s="54">
        <f t="shared" si="2"/>
        <v>58</v>
      </c>
      <c r="K36" s="53"/>
      <c r="L36" s="53"/>
      <c r="M36" s="53"/>
      <c r="N36" s="54">
        <f t="shared" si="3"/>
        <v>0</v>
      </c>
      <c r="O36" s="130"/>
    </row>
    <row r="37" spans="1:255" s="42" customFormat="1" ht="15" customHeight="1">
      <c r="A37" s="54">
        <v>33</v>
      </c>
      <c r="B37" s="58" t="s">
        <v>44</v>
      </c>
      <c r="C37" s="54"/>
      <c r="D37" s="72">
        <v>2729</v>
      </c>
      <c r="E37" s="54"/>
      <c r="F37" s="54">
        <f t="shared" si="1"/>
        <v>2729</v>
      </c>
      <c r="G37" s="67"/>
      <c r="H37" s="67">
        <v>14</v>
      </c>
      <c r="I37" s="67"/>
      <c r="J37" s="54">
        <f t="shared" si="2"/>
        <v>14</v>
      </c>
      <c r="K37" s="67"/>
      <c r="L37" s="67"/>
      <c r="M37" s="67"/>
      <c r="N37" s="54">
        <f t="shared" si="3"/>
        <v>0</v>
      </c>
      <c r="O37" s="54"/>
      <c r="IQ37" s="45"/>
      <c r="IR37" s="45"/>
      <c r="IS37" s="45"/>
      <c r="IT37" s="45"/>
      <c r="IU37" s="45"/>
    </row>
    <row r="38" spans="1:255" s="42" customFormat="1" ht="15" customHeight="1">
      <c r="A38" s="54">
        <v>34</v>
      </c>
      <c r="B38" s="58" t="s">
        <v>45</v>
      </c>
      <c r="C38" s="54"/>
      <c r="D38" s="72">
        <v>3093</v>
      </c>
      <c r="E38" s="54"/>
      <c r="F38" s="54">
        <f t="shared" si="1"/>
        <v>3093</v>
      </c>
      <c r="G38" s="67"/>
      <c r="H38" s="67">
        <v>16</v>
      </c>
      <c r="I38" s="67"/>
      <c r="J38" s="54">
        <f t="shared" si="2"/>
        <v>16</v>
      </c>
      <c r="K38" s="67"/>
      <c r="L38" s="67"/>
      <c r="M38" s="67"/>
      <c r="N38" s="54">
        <f t="shared" si="3"/>
        <v>0</v>
      </c>
      <c r="O38" s="54"/>
      <c r="IQ38" s="45"/>
      <c r="IR38" s="45"/>
      <c r="IS38" s="45"/>
      <c r="IT38" s="45"/>
      <c r="IU38" s="45"/>
    </row>
    <row r="39" spans="1:255" s="127" customFormat="1" ht="14.25">
      <c r="A39" s="54">
        <v>35</v>
      </c>
      <c r="B39" s="58" t="s">
        <v>46</v>
      </c>
      <c r="C39" s="57"/>
      <c r="D39" s="72">
        <v>3282</v>
      </c>
      <c r="E39" s="57"/>
      <c r="F39" s="54">
        <f t="shared" si="1"/>
        <v>3282</v>
      </c>
      <c r="G39" s="57"/>
      <c r="H39" s="57">
        <v>14</v>
      </c>
      <c r="I39" s="57"/>
      <c r="J39" s="54">
        <f t="shared" si="2"/>
        <v>14</v>
      </c>
      <c r="K39" s="57"/>
      <c r="L39" s="57"/>
      <c r="M39" s="57"/>
      <c r="N39" s="54">
        <f t="shared" si="3"/>
        <v>0</v>
      </c>
      <c r="O39" s="131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5"/>
      <c r="IR39" s="45"/>
      <c r="IS39" s="45"/>
      <c r="IT39" s="45"/>
      <c r="IU39" s="45"/>
    </row>
    <row r="40" spans="1:255" s="127" customFormat="1" ht="14.25">
      <c r="A40" s="54">
        <v>36</v>
      </c>
      <c r="B40" s="58" t="s">
        <v>47</v>
      </c>
      <c r="C40" s="57"/>
      <c r="D40" s="72">
        <v>2050</v>
      </c>
      <c r="E40" s="57"/>
      <c r="F40" s="54">
        <f t="shared" si="1"/>
        <v>2050</v>
      </c>
      <c r="G40" s="57"/>
      <c r="H40" s="57">
        <v>13</v>
      </c>
      <c r="I40" s="57"/>
      <c r="J40" s="54">
        <f t="shared" si="2"/>
        <v>13</v>
      </c>
      <c r="K40" s="57"/>
      <c r="L40" s="57"/>
      <c r="M40" s="57"/>
      <c r="N40" s="54">
        <f t="shared" si="3"/>
        <v>0</v>
      </c>
      <c r="O40" s="131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5"/>
      <c r="IR40" s="45"/>
      <c r="IS40" s="45"/>
      <c r="IT40" s="45"/>
      <c r="IU40" s="45"/>
    </row>
    <row r="41" spans="1:255" s="127" customFormat="1" ht="15" customHeight="1">
      <c r="A41" s="54">
        <v>37</v>
      </c>
      <c r="B41" s="58" t="s">
        <v>48</v>
      </c>
      <c r="C41" s="54"/>
      <c r="D41" s="72">
        <v>2280</v>
      </c>
      <c r="E41" s="54"/>
      <c r="F41" s="54">
        <f t="shared" si="1"/>
        <v>2280</v>
      </c>
      <c r="G41" s="67"/>
      <c r="H41" s="67">
        <v>17</v>
      </c>
      <c r="I41" s="67"/>
      <c r="J41" s="54">
        <f t="shared" si="2"/>
        <v>17</v>
      </c>
      <c r="K41" s="53"/>
      <c r="L41" s="67"/>
      <c r="M41" s="67"/>
      <c r="N41" s="54">
        <f t="shared" si="3"/>
        <v>0</v>
      </c>
      <c r="O41" s="54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5"/>
      <c r="IR41" s="45"/>
      <c r="IS41" s="45"/>
      <c r="IT41" s="45"/>
      <c r="IU41" s="45"/>
    </row>
    <row r="42" spans="1:255" s="127" customFormat="1" ht="15" customHeight="1">
      <c r="A42" s="54">
        <v>38</v>
      </c>
      <c r="B42" s="58" t="s">
        <v>49</v>
      </c>
      <c r="C42" s="54"/>
      <c r="D42" s="72">
        <v>395</v>
      </c>
      <c r="E42" s="54"/>
      <c r="F42" s="54">
        <f t="shared" si="1"/>
        <v>395</v>
      </c>
      <c r="G42" s="67"/>
      <c r="H42" s="67"/>
      <c r="I42" s="67"/>
      <c r="J42" s="54">
        <f t="shared" si="2"/>
        <v>0</v>
      </c>
      <c r="K42" s="67"/>
      <c r="L42" s="67"/>
      <c r="M42" s="67"/>
      <c r="N42" s="54">
        <f t="shared" si="3"/>
        <v>0</v>
      </c>
      <c r="O42" s="54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5"/>
      <c r="IR42" s="45"/>
      <c r="IS42" s="45"/>
      <c r="IT42" s="45"/>
      <c r="IU42" s="45"/>
    </row>
    <row r="43" spans="1:255" s="42" customFormat="1" ht="15" customHeight="1">
      <c r="A43" s="54">
        <v>39</v>
      </c>
      <c r="B43" s="58" t="s">
        <v>50</v>
      </c>
      <c r="C43" s="54"/>
      <c r="D43" s="72">
        <v>1016</v>
      </c>
      <c r="E43" s="54"/>
      <c r="F43" s="54">
        <f t="shared" si="1"/>
        <v>1016</v>
      </c>
      <c r="G43" s="54"/>
      <c r="H43" s="54">
        <v>12</v>
      </c>
      <c r="I43" s="54"/>
      <c r="J43" s="54">
        <f t="shared" si="2"/>
        <v>12</v>
      </c>
      <c r="K43" s="54"/>
      <c r="L43" s="54"/>
      <c r="M43" s="54"/>
      <c r="N43" s="54">
        <f t="shared" si="3"/>
        <v>0</v>
      </c>
      <c r="O43" s="54"/>
      <c r="IQ43" s="45"/>
      <c r="IR43" s="45"/>
      <c r="IS43" s="45"/>
      <c r="IT43" s="45"/>
      <c r="IU43" s="45"/>
    </row>
    <row r="44" spans="1:255" s="42" customFormat="1" ht="15" customHeight="1">
      <c r="A44" s="54">
        <v>40</v>
      </c>
      <c r="B44" s="58" t="s">
        <v>51</v>
      </c>
      <c r="C44" s="54"/>
      <c r="D44" s="72">
        <v>940</v>
      </c>
      <c r="E44" s="54"/>
      <c r="F44" s="54">
        <f t="shared" si="1"/>
        <v>940</v>
      </c>
      <c r="G44" s="67"/>
      <c r="H44" s="67">
        <v>11</v>
      </c>
      <c r="I44" s="67"/>
      <c r="J44" s="54">
        <f t="shared" si="2"/>
        <v>11</v>
      </c>
      <c r="K44" s="67"/>
      <c r="L44" s="67"/>
      <c r="M44" s="67"/>
      <c r="N44" s="54">
        <f t="shared" si="3"/>
        <v>0</v>
      </c>
      <c r="O44" s="54"/>
      <c r="IQ44" s="45"/>
      <c r="IR44" s="45"/>
      <c r="IS44" s="45"/>
      <c r="IT44" s="45"/>
      <c r="IU44" s="45"/>
    </row>
    <row r="45" spans="1:255" s="42" customFormat="1" ht="15" customHeight="1">
      <c r="A45" s="54">
        <v>41</v>
      </c>
      <c r="B45" s="56" t="s">
        <v>52</v>
      </c>
      <c r="C45" s="54"/>
      <c r="D45" s="72">
        <v>1080</v>
      </c>
      <c r="E45" s="54"/>
      <c r="F45" s="54">
        <f t="shared" si="1"/>
        <v>1080</v>
      </c>
      <c r="G45" s="67"/>
      <c r="H45" s="67">
        <v>12</v>
      </c>
      <c r="I45" s="67"/>
      <c r="J45" s="54">
        <f t="shared" si="2"/>
        <v>12</v>
      </c>
      <c r="K45" s="67"/>
      <c r="L45" s="67"/>
      <c r="M45" s="67"/>
      <c r="N45" s="54">
        <f t="shared" si="3"/>
        <v>0</v>
      </c>
      <c r="O45" s="54"/>
      <c r="IQ45" s="45"/>
      <c r="IR45" s="45"/>
      <c r="IS45" s="45"/>
      <c r="IT45" s="45"/>
      <c r="IU45" s="45"/>
    </row>
    <row r="46" spans="1:255" s="127" customFormat="1" ht="15" customHeight="1">
      <c r="A46" s="54">
        <v>42</v>
      </c>
      <c r="B46" s="56" t="s">
        <v>53</v>
      </c>
      <c r="C46" s="54"/>
      <c r="D46" s="72">
        <v>956</v>
      </c>
      <c r="E46" s="54"/>
      <c r="F46" s="54">
        <f t="shared" si="1"/>
        <v>956</v>
      </c>
      <c r="G46" s="67"/>
      <c r="H46" s="67">
        <v>3</v>
      </c>
      <c r="I46" s="67"/>
      <c r="J46" s="54">
        <f t="shared" si="2"/>
        <v>3</v>
      </c>
      <c r="K46" s="53"/>
      <c r="L46" s="67"/>
      <c r="M46" s="67"/>
      <c r="N46" s="54">
        <f t="shared" si="3"/>
        <v>0</v>
      </c>
      <c r="O46" s="54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5"/>
      <c r="IR46" s="45"/>
      <c r="IS46" s="45"/>
      <c r="IT46" s="45"/>
      <c r="IU46" s="45"/>
    </row>
  </sheetData>
  <sheetProtection/>
  <mergeCells count="7">
    <mergeCell ref="A1:O1"/>
    <mergeCell ref="C2:F2"/>
    <mergeCell ref="G2:J2"/>
    <mergeCell ref="K2:N2"/>
    <mergeCell ref="A4:B4"/>
    <mergeCell ref="A2:A3"/>
    <mergeCell ref="B2:B3"/>
  </mergeCells>
  <printOptions/>
  <pageMargins left="0.51" right="0.51" top="1" bottom="0.6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3"/>
  <sheetViews>
    <sheetView showZeros="0"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9" sqref="U9"/>
    </sheetView>
  </sheetViews>
  <sheetFormatPr defaultColWidth="9.00390625" defaultRowHeight="14.25"/>
  <cols>
    <col min="1" max="1" width="4.25390625" style="85" customWidth="1"/>
    <col min="2" max="2" width="15.75390625" style="86" customWidth="1"/>
    <col min="3" max="3" width="7.25390625" style="86" customWidth="1"/>
    <col min="4" max="4" width="7.875" style="86" customWidth="1"/>
    <col min="5" max="5" width="7.00390625" style="86" customWidth="1"/>
    <col min="6" max="6" width="8.00390625" style="86" customWidth="1"/>
    <col min="7" max="7" width="7.125" style="86" customWidth="1"/>
    <col min="8" max="8" width="7.00390625" style="86" customWidth="1"/>
    <col min="9" max="9" width="7.125" style="86" customWidth="1"/>
    <col min="10" max="10" width="6.625" style="86" customWidth="1"/>
    <col min="11" max="12" width="7.375" style="86" customWidth="1"/>
    <col min="13" max="13" width="7.25390625" style="86" customWidth="1"/>
    <col min="14" max="14" width="7.125" style="86" customWidth="1"/>
    <col min="15" max="15" width="7.125" style="103" customWidth="1"/>
    <col min="16" max="16" width="7.625" style="103" customWidth="1"/>
    <col min="17" max="18" width="7.75390625" style="103" customWidth="1"/>
    <col min="19" max="19" width="9.375" style="87" customWidth="1"/>
    <col min="20" max="86" width="9.00390625" style="87" customWidth="1"/>
    <col min="87" max="201" width="9.00390625" style="88" customWidth="1"/>
  </cols>
  <sheetData>
    <row r="1" spans="1:115" s="42" customFormat="1" ht="24.75" customHeight="1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</row>
    <row r="2" spans="1:115" s="43" customFormat="1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60" t="s">
        <v>55</v>
      </c>
      <c r="P2" s="160"/>
      <c r="Q2" s="160"/>
      <c r="R2" s="160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</row>
    <row r="3" spans="1:115" s="43" customFormat="1" ht="15.75" customHeight="1">
      <c r="A3" s="161" t="s">
        <v>1</v>
      </c>
      <c r="B3" s="161" t="s">
        <v>56</v>
      </c>
      <c r="C3" s="161" t="s">
        <v>57</v>
      </c>
      <c r="D3" s="161"/>
      <c r="E3" s="161"/>
      <c r="F3" s="161"/>
      <c r="G3" s="161"/>
      <c r="H3" s="161"/>
      <c r="I3" s="161"/>
      <c r="J3" s="161"/>
      <c r="K3" s="162" t="s">
        <v>58</v>
      </c>
      <c r="L3" s="162"/>
      <c r="M3" s="162"/>
      <c r="N3" s="162"/>
      <c r="O3" s="154" t="s">
        <v>59</v>
      </c>
      <c r="P3" s="154"/>
      <c r="Q3" s="154"/>
      <c r="R3" s="154"/>
      <c r="S3" s="165" t="s">
        <v>6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</row>
    <row r="4" spans="1:120" s="43" customFormat="1" ht="16.5" customHeight="1">
      <c r="A4" s="161"/>
      <c r="B4" s="161"/>
      <c r="C4" s="162" t="s">
        <v>60</v>
      </c>
      <c r="D4" s="162"/>
      <c r="E4" s="162"/>
      <c r="F4" s="162"/>
      <c r="G4" s="162" t="s">
        <v>61</v>
      </c>
      <c r="H4" s="162"/>
      <c r="I4" s="162"/>
      <c r="J4" s="162"/>
      <c r="K4" s="162"/>
      <c r="L4" s="162"/>
      <c r="M4" s="162"/>
      <c r="N4" s="162"/>
      <c r="O4" s="154"/>
      <c r="P4" s="154"/>
      <c r="Q4" s="154"/>
      <c r="R4" s="154"/>
      <c r="S4" s="165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88"/>
      <c r="DM4" s="88"/>
      <c r="DN4" s="88"/>
      <c r="DO4" s="88"/>
      <c r="DP4" s="88"/>
    </row>
    <row r="5" spans="1:120" s="43" customFormat="1" ht="19.5" customHeight="1">
      <c r="A5" s="161"/>
      <c r="B5" s="161"/>
      <c r="C5" s="104" t="s">
        <v>62</v>
      </c>
      <c r="D5" s="104" t="s">
        <v>63</v>
      </c>
      <c r="E5" s="91" t="s">
        <v>64</v>
      </c>
      <c r="F5" s="54" t="s">
        <v>11</v>
      </c>
      <c r="G5" s="104" t="s">
        <v>62</v>
      </c>
      <c r="H5" s="104" t="s">
        <v>63</v>
      </c>
      <c r="I5" s="91" t="s">
        <v>64</v>
      </c>
      <c r="J5" s="54" t="s">
        <v>11</v>
      </c>
      <c r="K5" s="106" t="s">
        <v>62</v>
      </c>
      <c r="L5" s="104" t="s">
        <v>63</v>
      </c>
      <c r="M5" s="91" t="s">
        <v>64</v>
      </c>
      <c r="N5" s="54" t="s">
        <v>11</v>
      </c>
      <c r="O5" s="104" t="s">
        <v>62</v>
      </c>
      <c r="P5" s="104" t="s">
        <v>63</v>
      </c>
      <c r="Q5" s="104" t="s">
        <v>64</v>
      </c>
      <c r="R5" s="54" t="s">
        <v>11</v>
      </c>
      <c r="S5" s="16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88"/>
      <c r="DM5" s="88"/>
      <c r="DN5" s="88"/>
      <c r="DO5" s="88"/>
      <c r="DP5" s="88"/>
    </row>
    <row r="6" spans="1:139" s="84" customFormat="1" ht="18.75" customHeight="1">
      <c r="A6" s="163" t="s">
        <v>65</v>
      </c>
      <c r="B6" s="164"/>
      <c r="C6" s="104">
        <f aca="true" t="shared" si="0" ref="C6:J6">SUM(C7:C48)</f>
        <v>10689570</v>
      </c>
      <c r="D6" s="104">
        <f t="shared" si="0"/>
        <v>17546015</v>
      </c>
      <c r="E6" s="104">
        <f t="shared" si="0"/>
        <v>301740</v>
      </c>
      <c r="F6" s="105">
        <f t="shared" si="0"/>
        <v>28537325</v>
      </c>
      <c r="G6" s="104">
        <f t="shared" si="0"/>
        <v>106896</v>
      </c>
      <c r="H6" s="104">
        <f t="shared" si="0"/>
        <v>175462</v>
      </c>
      <c r="I6" s="104">
        <f t="shared" si="0"/>
        <v>3017</v>
      </c>
      <c r="J6" s="104">
        <f t="shared" si="0"/>
        <v>285375</v>
      </c>
      <c r="K6" s="104">
        <f aca="true" t="shared" si="1" ref="K6:R6">SUM(K7:K49)</f>
        <v>9533223.9</v>
      </c>
      <c r="L6" s="104">
        <f t="shared" si="1"/>
        <v>16207730.999999998</v>
      </c>
      <c r="M6" s="104">
        <f t="shared" si="1"/>
        <v>268903.8</v>
      </c>
      <c r="N6" s="104">
        <f t="shared" si="1"/>
        <v>26009858.7</v>
      </c>
      <c r="O6" s="104">
        <f t="shared" si="1"/>
        <v>1231200</v>
      </c>
      <c r="P6" s="104">
        <f t="shared" si="1"/>
        <v>1425400</v>
      </c>
      <c r="Q6" s="104">
        <f t="shared" si="1"/>
        <v>29800</v>
      </c>
      <c r="R6" s="104">
        <f t="shared" si="1"/>
        <v>2686400</v>
      </c>
      <c r="S6" s="104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</row>
    <row r="7" spans="1:139" s="101" customFormat="1" ht="18" customHeight="1">
      <c r="A7" s="54">
        <v>1</v>
      </c>
      <c r="B7" s="107" t="s">
        <v>12</v>
      </c>
      <c r="C7" s="92">
        <v>639725</v>
      </c>
      <c r="D7" s="92">
        <v>0</v>
      </c>
      <c r="E7" s="92">
        <v>0</v>
      </c>
      <c r="F7" s="104">
        <f aca="true" t="shared" si="2" ref="F7:F48">E7+D7+C7</f>
        <v>639725</v>
      </c>
      <c r="G7" s="104">
        <f aca="true" t="shared" si="3" ref="G7:G48">ROUND(C7*0.01,0)</f>
        <v>6397</v>
      </c>
      <c r="H7" s="104">
        <f aca="true" t="shared" si="4" ref="H7:H48">ROUND(D7*0.01,0)</f>
        <v>0</v>
      </c>
      <c r="I7" s="104">
        <f aca="true" t="shared" si="5" ref="I7:I48">ROUND(E7*0.01,0)</f>
        <v>0</v>
      </c>
      <c r="J7" s="104">
        <f aca="true" t="shared" si="6" ref="J7:J48">SUM(G7:I7)</f>
        <v>6397</v>
      </c>
      <c r="K7" s="114">
        <v>584117.1</v>
      </c>
      <c r="L7" s="114">
        <v>0</v>
      </c>
      <c r="M7" s="114">
        <v>0</v>
      </c>
      <c r="N7" s="104">
        <f aca="true" t="shared" si="7" ref="N7:N48">SUM(K7:M7)</f>
        <v>584117.1</v>
      </c>
      <c r="O7" s="54">
        <v>49200</v>
      </c>
      <c r="P7" s="54">
        <v>0</v>
      </c>
      <c r="Q7" s="54">
        <v>0</v>
      </c>
      <c r="R7" s="54">
        <f>SUM(O7:Q7)</f>
        <v>49200</v>
      </c>
      <c r="S7" s="117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</row>
    <row r="8" spans="1:139" s="84" customFormat="1" ht="18" customHeight="1">
      <c r="A8" s="54">
        <v>2</v>
      </c>
      <c r="B8" s="107" t="s">
        <v>13</v>
      </c>
      <c r="C8" s="92">
        <v>1701550</v>
      </c>
      <c r="D8" s="92">
        <v>0</v>
      </c>
      <c r="E8" s="92">
        <v>0</v>
      </c>
      <c r="F8" s="104">
        <f t="shared" si="2"/>
        <v>1701550</v>
      </c>
      <c r="G8" s="104">
        <f t="shared" si="3"/>
        <v>17016</v>
      </c>
      <c r="H8" s="104">
        <f t="shared" si="4"/>
        <v>0</v>
      </c>
      <c r="I8" s="104">
        <f t="shared" si="5"/>
        <v>0</v>
      </c>
      <c r="J8" s="104">
        <f t="shared" si="6"/>
        <v>17016</v>
      </c>
      <c r="K8" s="114">
        <v>1491957</v>
      </c>
      <c r="L8" s="114">
        <v>0</v>
      </c>
      <c r="M8" s="114">
        <v>0</v>
      </c>
      <c r="N8" s="104">
        <f t="shared" si="7"/>
        <v>1491957</v>
      </c>
      <c r="O8" s="54">
        <v>192600</v>
      </c>
      <c r="P8" s="54">
        <v>0</v>
      </c>
      <c r="Q8" s="54">
        <v>0</v>
      </c>
      <c r="R8" s="54">
        <f aca="true" t="shared" si="8" ref="R8:R48">SUM(O8:Q8)</f>
        <v>192600</v>
      </c>
      <c r="S8" s="117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</row>
    <row r="9" spans="1:139" s="84" customFormat="1" ht="18" customHeight="1">
      <c r="A9" s="54">
        <v>3</v>
      </c>
      <c r="B9" s="107" t="s">
        <v>14</v>
      </c>
      <c r="C9" s="92">
        <v>1075625</v>
      </c>
      <c r="D9" s="92">
        <v>0</v>
      </c>
      <c r="E9" s="92">
        <v>0</v>
      </c>
      <c r="F9" s="104">
        <f t="shared" si="2"/>
        <v>1075625</v>
      </c>
      <c r="G9" s="104">
        <f t="shared" si="3"/>
        <v>10756</v>
      </c>
      <c r="H9" s="104">
        <f t="shared" si="4"/>
        <v>0</v>
      </c>
      <c r="I9" s="104">
        <f t="shared" si="5"/>
        <v>0</v>
      </c>
      <c r="J9" s="104">
        <f t="shared" si="6"/>
        <v>10756</v>
      </c>
      <c r="K9" s="114">
        <v>933500.7</v>
      </c>
      <c r="L9" s="114">
        <v>0</v>
      </c>
      <c r="M9" s="114">
        <v>0</v>
      </c>
      <c r="N9" s="104">
        <f t="shared" si="7"/>
        <v>933500.7000000001</v>
      </c>
      <c r="O9" s="54">
        <v>131400</v>
      </c>
      <c r="P9" s="54">
        <v>0</v>
      </c>
      <c r="Q9" s="54">
        <v>0</v>
      </c>
      <c r="R9" s="54">
        <f t="shared" si="8"/>
        <v>131400</v>
      </c>
      <c r="S9" s="117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</row>
    <row r="10" spans="1:139" s="84" customFormat="1" ht="18" customHeight="1">
      <c r="A10" s="54">
        <v>4</v>
      </c>
      <c r="B10" s="107" t="s">
        <v>15</v>
      </c>
      <c r="C10" s="92">
        <v>1046450</v>
      </c>
      <c r="D10" s="92">
        <v>0</v>
      </c>
      <c r="E10" s="92">
        <v>0</v>
      </c>
      <c r="F10" s="104">
        <f t="shared" si="2"/>
        <v>1046450</v>
      </c>
      <c r="G10" s="104">
        <f t="shared" si="3"/>
        <v>10465</v>
      </c>
      <c r="H10" s="104">
        <f t="shared" si="4"/>
        <v>0</v>
      </c>
      <c r="I10" s="104">
        <f t="shared" si="5"/>
        <v>0</v>
      </c>
      <c r="J10" s="104">
        <f t="shared" si="6"/>
        <v>10465</v>
      </c>
      <c r="K10" s="114">
        <v>956109.6</v>
      </c>
      <c r="L10" s="114">
        <v>0</v>
      </c>
      <c r="M10" s="114">
        <v>0</v>
      </c>
      <c r="N10" s="104">
        <f t="shared" si="7"/>
        <v>956109.6</v>
      </c>
      <c r="O10" s="54">
        <v>79900</v>
      </c>
      <c r="P10" s="54">
        <v>0</v>
      </c>
      <c r="Q10" s="54">
        <v>0</v>
      </c>
      <c r="R10" s="54">
        <f t="shared" si="8"/>
        <v>79900</v>
      </c>
      <c r="S10" s="117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</row>
    <row r="11" spans="1:139" s="84" customFormat="1" ht="18" customHeight="1">
      <c r="A11" s="54">
        <v>5</v>
      </c>
      <c r="B11" s="107" t="s">
        <v>16</v>
      </c>
      <c r="C11" s="92">
        <v>1336425</v>
      </c>
      <c r="D11" s="92">
        <v>0</v>
      </c>
      <c r="E11" s="92">
        <v>0</v>
      </c>
      <c r="F11" s="104">
        <f t="shared" si="2"/>
        <v>1336425</v>
      </c>
      <c r="G11" s="104">
        <f t="shared" si="3"/>
        <v>13364</v>
      </c>
      <c r="H11" s="104">
        <f t="shared" si="4"/>
        <v>0</v>
      </c>
      <c r="I11" s="104">
        <f t="shared" si="5"/>
        <v>0</v>
      </c>
      <c r="J11" s="104">
        <f t="shared" si="6"/>
        <v>13364</v>
      </c>
      <c r="K11" s="114">
        <v>1076506.2</v>
      </c>
      <c r="L11" s="114">
        <v>0</v>
      </c>
      <c r="M11" s="114">
        <v>0</v>
      </c>
      <c r="N11" s="104">
        <f t="shared" si="7"/>
        <v>1076506.2</v>
      </c>
      <c r="O11" s="54">
        <v>246600</v>
      </c>
      <c r="P11" s="54">
        <v>0</v>
      </c>
      <c r="Q11" s="54">
        <v>0</v>
      </c>
      <c r="R11" s="54">
        <f t="shared" si="8"/>
        <v>246600</v>
      </c>
      <c r="S11" s="117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</row>
    <row r="12" spans="1:201" s="102" customFormat="1" ht="18" customHeight="1">
      <c r="A12" s="108">
        <v>6</v>
      </c>
      <c r="B12" s="132" t="s">
        <v>17</v>
      </c>
      <c r="C12" s="133">
        <v>678945</v>
      </c>
      <c r="D12" s="133">
        <v>0</v>
      </c>
      <c r="E12" s="133">
        <v>0</v>
      </c>
      <c r="F12" s="134">
        <f t="shared" si="2"/>
        <v>678945</v>
      </c>
      <c r="G12" s="134">
        <f t="shared" si="3"/>
        <v>6789</v>
      </c>
      <c r="H12" s="134">
        <f t="shared" si="4"/>
        <v>0</v>
      </c>
      <c r="I12" s="134">
        <f t="shared" si="5"/>
        <v>0</v>
      </c>
      <c r="J12" s="134">
        <f t="shared" si="6"/>
        <v>6789</v>
      </c>
      <c r="K12" s="135">
        <v>692092.8</v>
      </c>
      <c r="L12" s="135">
        <v>0</v>
      </c>
      <c r="M12" s="135">
        <v>0</v>
      </c>
      <c r="N12" s="134">
        <f t="shared" si="7"/>
        <v>692092.8</v>
      </c>
      <c r="O12" s="136"/>
      <c r="P12" s="136">
        <v>0</v>
      </c>
      <c r="Q12" s="136">
        <v>0</v>
      </c>
      <c r="R12" s="136"/>
      <c r="S12" s="137">
        <v>-19900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</row>
    <row r="13" spans="1:139" s="84" customFormat="1" ht="18" customHeight="1">
      <c r="A13" s="54">
        <v>7</v>
      </c>
      <c r="B13" s="107" t="s">
        <v>18</v>
      </c>
      <c r="C13" s="92">
        <v>389290</v>
      </c>
      <c r="D13" s="92">
        <v>0</v>
      </c>
      <c r="E13" s="92">
        <v>0</v>
      </c>
      <c r="F13" s="104">
        <f t="shared" si="2"/>
        <v>389290</v>
      </c>
      <c r="G13" s="104">
        <f t="shared" si="3"/>
        <v>3893</v>
      </c>
      <c r="H13" s="104">
        <f t="shared" si="4"/>
        <v>0</v>
      </c>
      <c r="I13" s="104">
        <f t="shared" si="5"/>
        <v>0</v>
      </c>
      <c r="J13" s="104">
        <f t="shared" si="6"/>
        <v>3893</v>
      </c>
      <c r="K13" s="114">
        <v>354341.7</v>
      </c>
      <c r="L13" s="114">
        <v>0</v>
      </c>
      <c r="M13" s="114">
        <v>0</v>
      </c>
      <c r="N13" s="104">
        <f t="shared" si="7"/>
        <v>354341.7</v>
      </c>
      <c r="O13" s="54">
        <v>31100</v>
      </c>
      <c r="P13" s="54">
        <v>0</v>
      </c>
      <c r="Q13" s="54">
        <v>0</v>
      </c>
      <c r="R13" s="54">
        <f t="shared" si="8"/>
        <v>31100</v>
      </c>
      <c r="S13" s="117"/>
      <c r="T13" s="99"/>
      <c r="U13" s="120"/>
      <c r="V13" s="120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</row>
    <row r="14" spans="1:139" s="84" customFormat="1" ht="18" customHeight="1">
      <c r="A14" s="54">
        <v>8</v>
      </c>
      <c r="B14" s="107" t="s">
        <v>19</v>
      </c>
      <c r="C14" s="92">
        <v>147040</v>
      </c>
      <c r="D14" s="92">
        <v>0</v>
      </c>
      <c r="E14" s="92">
        <v>0</v>
      </c>
      <c r="F14" s="104">
        <f t="shared" si="2"/>
        <v>147040</v>
      </c>
      <c r="G14" s="104">
        <f t="shared" si="3"/>
        <v>1470</v>
      </c>
      <c r="H14" s="104">
        <f t="shared" si="4"/>
        <v>0</v>
      </c>
      <c r="I14" s="104">
        <f t="shared" si="5"/>
        <v>0</v>
      </c>
      <c r="J14" s="104">
        <f t="shared" si="6"/>
        <v>1470</v>
      </c>
      <c r="K14" s="114">
        <v>134424.9</v>
      </c>
      <c r="L14" s="114">
        <v>0</v>
      </c>
      <c r="M14" s="114">
        <v>0</v>
      </c>
      <c r="N14" s="104">
        <f t="shared" si="7"/>
        <v>134424.9</v>
      </c>
      <c r="O14" s="54">
        <v>11100</v>
      </c>
      <c r="P14" s="54">
        <v>0</v>
      </c>
      <c r="Q14" s="54">
        <v>0</v>
      </c>
      <c r="R14" s="54">
        <f t="shared" si="8"/>
        <v>11100</v>
      </c>
      <c r="S14" s="117"/>
      <c r="T14" s="99"/>
      <c r="U14" s="120"/>
      <c r="V14" s="120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</row>
    <row r="15" spans="1:139" s="84" customFormat="1" ht="18" customHeight="1">
      <c r="A15" s="54">
        <v>9</v>
      </c>
      <c r="B15" s="107" t="s">
        <v>20</v>
      </c>
      <c r="C15" s="92">
        <v>799830</v>
      </c>
      <c r="D15" s="92">
        <v>0</v>
      </c>
      <c r="E15" s="92">
        <v>0</v>
      </c>
      <c r="F15" s="104">
        <f t="shared" si="2"/>
        <v>799830</v>
      </c>
      <c r="G15" s="104">
        <f t="shared" si="3"/>
        <v>7998</v>
      </c>
      <c r="H15" s="104">
        <f t="shared" si="4"/>
        <v>0</v>
      </c>
      <c r="I15" s="104">
        <f t="shared" si="5"/>
        <v>0</v>
      </c>
      <c r="J15" s="104">
        <f t="shared" si="6"/>
        <v>7998</v>
      </c>
      <c r="K15" s="114">
        <v>746176.5</v>
      </c>
      <c r="L15" s="114">
        <v>0</v>
      </c>
      <c r="M15" s="114">
        <v>0</v>
      </c>
      <c r="N15" s="104">
        <f t="shared" si="7"/>
        <v>746176.5</v>
      </c>
      <c r="O15" s="54">
        <v>45700</v>
      </c>
      <c r="P15" s="54">
        <v>0</v>
      </c>
      <c r="Q15" s="54">
        <v>0</v>
      </c>
      <c r="R15" s="54">
        <f t="shared" si="8"/>
        <v>45700</v>
      </c>
      <c r="S15" s="117"/>
      <c r="T15" s="99"/>
      <c r="U15" s="120"/>
      <c r="V15" s="120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</row>
    <row r="16" spans="1:139" s="84" customFormat="1" ht="18" customHeight="1">
      <c r="A16" s="54">
        <v>10</v>
      </c>
      <c r="B16" s="107" t="s">
        <v>21</v>
      </c>
      <c r="C16" s="92">
        <v>400290</v>
      </c>
      <c r="D16" s="92">
        <v>0</v>
      </c>
      <c r="E16" s="92">
        <v>0</v>
      </c>
      <c r="F16" s="104">
        <f t="shared" si="2"/>
        <v>400290</v>
      </c>
      <c r="G16" s="104">
        <f t="shared" si="3"/>
        <v>4003</v>
      </c>
      <c r="H16" s="104">
        <f t="shared" si="4"/>
        <v>0</v>
      </c>
      <c r="I16" s="104">
        <f t="shared" si="5"/>
        <v>0</v>
      </c>
      <c r="J16" s="104">
        <f t="shared" si="6"/>
        <v>4003</v>
      </c>
      <c r="K16" s="114">
        <v>355482</v>
      </c>
      <c r="L16" s="114">
        <v>0</v>
      </c>
      <c r="M16" s="114">
        <v>0</v>
      </c>
      <c r="N16" s="104">
        <f t="shared" si="7"/>
        <v>355482</v>
      </c>
      <c r="O16" s="54">
        <v>40800</v>
      </c>
      <c r="P16" s="54">
        <v>0</v>
      </c>
      <c r="Q16" s="54">
        <v>0</v>
      </c>
      <c r="R16" s="54">
        <f t="shared" si="8"/>
        <v>40800</v>
      </c>
      <c r="S16" s="117"/>
      <c r="T16" s="99"/>
      <c r="U16" s="120"/>
      <c r="V16" s="120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</row>
    <row r="17" spans="1:139" s="84" customFormat="1" ht="18" customHeight="1">
      <c r="A17" s="54">
        <v>11</v>
      </c>
      <c r="B17" s="107" t="s">
        <v>22</v>
      </c>
      <c r="C17" s="92">
        <v>910725</v>
      </c>
      <c r="D17" s="92">
        <v>0</v>
      </c>
      <c r="E17" s="92">
        <v>0</v>
      </c>
      <c r="F17" s="104">
        <f t="shared" si="2"/>
        <v>910725</v>
      </c>
      <c r="G17" s="104">
        <f t="shared" si="3"/>
        <v>9107</v>
      </c>
      <c r="H17" s="104">
        <f t="shared" si="4"/>
        <v>0</v>
      </c>
      <c r="I17" s="104">
        <f t="shared" si="5"/>
        <v>0</v>
      </c>
      <c r="J17" s="104">
        <f t="shared" si="6"/>
        <v>9107</v>
      </c>
      <c r="K17" s="114">
        <v>834657.3</v>
      </c>
      <c r="L17" s="114">
        <v>0</v>
      </c>
      <c r="M17" s="114">
        <v>0</v>
      </c>
      <c r="N17" s="104">
        <f t="shared" si="7"/>
        <v>834657.3</v>
      </c>
      <c r="O17" s="54">
        <v>67000</v>
      </c>
      <c r="P17" s="54">
        <v>0</v>
      </c>
      <c r="Q17" s="54">
        <v>0</v>
      </c>
      <c r="R17" s="54">
        <f t="shared" si="8"/>
        <v>67000</v>
      </c>
      <c r="S17" s="117"/>
      <c r="T17" s="99"/>
      <c r="U17" s="120"/>
      <c r="V17" s="120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</row>
    <row r="18" spans="1:201" s="102" customFormat="1" ht="18" customHeight="1">
      <c r="A18" s="108">
        <v>12</v>
      </c>
      <c r="B18" s="138" t="s">
        <v>23</v>
      </c>
      <c r="C18" s="140">
        <v>0</v>
      </c>
      <c r="D18" s="109">
        <v>0</v>
      </c>
      <c r="E18" s="109">
        <v>0</v>
      </c>
      <c r="F18" s="110">
        <f t="shared" si="2"/>
        <v>0</v>
      </c>
      <c r="G18" s="110">
        <f t="shared" si="3"/>
        <v>0</v>
      </c>
      <c r="H18" s="110">
        <f t="shared" si="4"/>
        <v>0</v>
      </c>
      <c r="I18" s="110">
        <f t="shared" si="5"/>
        <v>0</v>
      </c>
      <c r="J18" s="110">
        <f t="shared" si="6"/>
        <v>0</v>
      </c>
      <c r="K18" s="115">
        <v>68922.90000000001</v>
      </c>
      <c r="L18" s="115">
        <v>0</v>
      </c>
      <c r="M18" s="115">
        <v>0</v>
      </c>
      <c r="N18" s="110">
        <f t="shared" si="7"/>
        <v>68922.90000000001</v>
      </c>
      <c r="O18" s="108"/>
      <c r="P18" s="108">
        <v>0</v>
      </c>
      <c r="Q18" s="108">
        <v>0</v>
      </c>
      <c r="R18" s="108">
        <f t="shared" si="8"/>
        <v>0</v>
      </c>
      <c r="S18" s="119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</row>
    <row r="19" spans="1:139" s="84" customFormat="1" ht="18" customHeight="1">
      <c r="A19" s="54">
        <v>13</v>
      </c>
      <c r="B19" s="107" t="s">
        <v>24</v>
      </c>
      <c r="C19" s="92">
        <v>593075</v>
      </c>
      <c r="D19" s="92">
        <v>0</v>
      </c>
      <c r="E19" s="92">
        <v>0</v>
      </c>
      <c r="F19" s="104">
        <f t="shared" si="2"/>
        <v>593075</v>
      </c>
      <c r="G19" s="104">
        <f t="shared" si="3"/>
        <v>5931</v>
      </c>
      <c r="H19" s="104">
        <f t="shared" si="4"/>
        <v>0</v>
      </c>
      <c r="I19" s="104">
        <f t="shared" si="5"/>
        <v>0</v>
      </c>
      <c r="J19" s="104">
        <f t="shared" si="6"/>
        <v>5931</v>
      </c>
      <c r="K19" s="114">
        <v>473192.1</v>
      </c>
      <c r="L19" s="114">
        <v>0</v>
      </c>
      <c r="M19" s="114">
        <v>0</v>
      </c>
      <c r="N19" s="104">
        <f t="shared" si="7"/>
        <v>473192.10000000003</v>
      </c>
      <c r="O19" s="54">
        <v>114000</v>
      </c>
      <c r="P19" s="54">
        <v>0</v>
      </c>
      <c r="Q19" s="54">
        <v>0</v>
      </c>
      <c r="R19" s="54">
        <f t="shared" si="8"/>
        <v>114000</v>
      </c>
      <c r="S19" s="117"/>
      <c r="T19" s="99"/>
      <c r="U19" s="120"/>
      <c r="V19" s="120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</row>
    <row r="20" spans="1:139" s="84" customFormat="1" ht="18" customHeight="1">
      <c r="A20" s="54">
        <v>14</v>
      </c>
      <c r="B20" s="107" t="s">
        <v>25</v>
      </c>
      <c r="C20" s="92">
        <v>348860</v>
      </c>
      <c r="D20" s="92">
        <v>987555</v>
      </c>
      <c r="E20" s="92">
        <v>0</v>
      </c>
      <c r="F20" s="104">
        <f t="shared" si="2"/>
        <v>1336415</v>
      </c>
      <c r="G20" s="104">
        <f t="shared" si="3"/>
        <v>3489</v>
      </c>
      <c r="H20" s="104">
        <f t="shared" si="4"/>
        <v>9876</v>
      </c>
      <c r="I20" s="104">
        <f t="shared" si="5"/>
        <v>0</v>
      </c>
      <c r="J20" s="104">
        <f t="shared" si="6"/>
        <v>13365</v>
      </c>
      <c r="K20" s="114">
        <v>233108.1</v>
      </c>
      <c r="L20" s="114">
        <v>940392.9</v>
      </c>
      <c r="M20" s="114">
        <v>0</v>
      </c>
      <c r="N20" s="104">
        <f t="shared" si="7"/>
        <v>1173501</v>
      </c>
      <c r="O20" s="54">
        <v>112300</v>
      </c>
      <c r="P20" s="54">
        <v>37300</v>
      </c>
      <c r="Q20" s="54">
        <v>0</v>
      </c>
      <c r="R20" s="54">
        <f t="shared" si="8"/>
        <v>149600</v>
      </c>
      <c r="S20" s="117"/>
      <c r="T20" s="99"/>
      <c r="U20" s="120"/>
      <c r="V20" s="120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</row>
    <row r="21" spans="1:139" s="84" customFormat="1" ht="18" customHeight="1">
      <c r="A21" s="54">
        <v>15</v>
      </c>
      <c r="B21" s="107" t="s">
        <v>26</v>
      </c>
      <c r="C21" s="92">
        <v>264610</v>
      </c>
      <c r="D21" s="92">
        <v>236295</v>
      </c>
      <c r="E21" s="92">
        <v>0</v>
      </c>
      <c r="F21" s="104">
        <f t="shared" si="2"/>
        <v>500905</v>
      </c>
      <c r="G21" s="104">
        <f t="shared" si="3"/>
        <v>2646</v>
      </c>
      <c r="H21" s="104">
        <f t="shared" si="4"/>
        <v>2363</v>
      </c>
      <c r="I21" s="104">
        <f t="shared" si="5"/>
        <v>0</v>
      </c>
      <c r="J21" s="104">
        <f t="shared" si="6"/>
        <v>5009</v>
      </c>
      <c r="K21" s="114">
        <v>174382.2</v>
      </c>
      <c r="L21" s="114">
        <v>273559.5</v>
      </c>
      <c r="M21" s="114">
        <v>0</v>
      </c>
      <c r="N21" s="104">
        <f t="shared" si="7"/>
        <v>447941.7</v>
      </c>
      <c r="O21" s="142">
        <v>87600</v>
      </c>
      <c r="P21" s="142">
        <v>-39600</v>
      </c>
      <c r="Q21" s="54">
        <v>0</v>
      </c>
      <c r="R21" s="54">
        <f t="shared" si="8"/>
        <v>48000</v>
      </c>
      <c r="S21" s="117"/>
      <c r="T21" s="99"/>
      <c r="U21" s="120"/>
      <c r="V21" s="120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</row>
    <row r="22" spans="1:139" s="84" customFormat="1" ht="18" customHeight="1">
      <c r="A22" s="54">
        <v>16</v>
      </c>
      <c r="B22" s="107" t="s">
        <v>27</v>
      </c>
      <c r="C22" s="92">
        <v>195685</v>
      </c>
      <c r="D22" s="92">
        <v>652990</v>
      </c>
      <c r="E22" s="92">
        <v>0</v>
      </c>
      <c r="F22" s="104">
        <f t="shared" si="2"/>
        <v>848675</v>
      </c>
      <c r="G22" s="104">
        <f t="shared" si="3"/>
        <v>1957</v>
      </c>
      <c r="H22" s="104">
        <f t="shared" si="4"/>
        <v>6530</v>
      </c>
      <c r="I22" s="104">
        <f t="shared" si="5"/>
        <v>0</v>
      </c>
      <c r="J22" s="104">
        <f t="shared" si="6"/>
        <v>8487</v>
      </c>
      <c r="K22" s="114">
        <v>185029.2</v>
      </c>
      <c r="L22" s="114">
        <v>600565.5</v>
      </c>
      <c r="M22" s="114">
        <v>0</v>
      </c>
      <c r="N22" s="104">
        <f t="shared" si="7"/>
        <v>785594.7</v>
      </c>
      <c r="O22" s="54">
        <v>8700</v>
      </c>
      <c r="P22" s="54">
        <v>45900</v>
      </c>
      <c r="Q22" s="54">
        <v>0</v>
      </c>
      <c r="R22" s="54">
        <f t="shared" si="8"/>
        <v>54600</v>
      </c>
      <c r="S22" s="117"/>
      <c r="T22" s="99"/>
      <c r="U22" s="120"/>
      <c r="V22" s="120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</row>
    <row r="23" spans="1:201" s="102" customFormat="1" ht="18" customHeight="1">
      <c r="A23" s="108">
        <v>17</v>
      </c>
      <c r="B23" s="146" t="s">
        <v>28</v>
      </c>
      <c r="C23" s="147">
        <v>0</v>
      </c>
      <c r="D23" s="148">
        <v>340355</v>
      </c>
      <c r="E23" s="148">
        <v>0</v>
      </c>
      <c r="F23" s="149">
        <f t="shared" si="2"/>
        <v>340355</v>
      </c>
      <c r="G23" s="149">
        <f t="shared" si="3"/>
        <v>0</v>
      </c>
      <c r="H23" s="149">
        <f t="shared" si="4"/>
        <v>3404</v>
      </c>
      <c r="I23" s="149">
        <f t="shared" si="5"/>
        <v>0</v>
      </c>
      <c r="J23" s="149">
        <f t="shared" si="6"/>
        <v>3404</v>
      </c>
      <c r="K23" s="150">
        <v>56800.8</v>
      </c>
      <c r="L23" s="150">
        <v>303372</v>
      </c>
      <c r="M23" s="150">
        <v>0</v>
      </c>
      <c r="N23" s="149">
        <f t="shared" si="7"/>
        <v>360172.8</v>
      </c>
      <c r="O23" s="151"/>
      <c r="P23" s="151">
        <v>33600</v>
      </c>
      <c r="Q23" s="144">
        <v>0</v>
      </c>
      <c r="R23" s="54">
        <f t="shared" si="8"/>
        <v>33600</v>
      </c>
      <c r="S23" s="143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</row>
    <row r="24" spans="1:139" s="84" customFormat="1" ht="18" customHeight="1">
      <c r="A24" s="54">
        <v>18</v>
      </c>
      <c r="B24" s="107" t="s">
        <v>29</v>
      </c>
      <c r="C24" s="92">
        <v>105265</v>
      </c>
      <c r="D24" s="92">
        <v>298270</v>
      </c>
      <c r="E24" s="92">
        <v>0</v>
      </c>
      <c r="F24" s="104">
        <f t="shared" si="2"/>
        <v>403535</v>
      </c>
      <c r="G24" s="104">
        <f t="shared" si="3"/>
        <v>1053</v>
      </c>
      <c r="H24" s="104">
        <f t="shared" si="4"/>
        <v>2983</v>
      </c>
      <c r="I24" s="104">
        <f t="shared" si="5"/>
        <v>0</v>
      </c>
      <c r="J24" s="104">
        <f t="shared" si="6"/>
        <v>4036</v>
      </c>
      <c r="K24" s="114">
        <v>91042.2</v>
      </c>
      <c r="L24" s="114">
        <v>307043.10000000003</v>
      </c>
      <c r="M24" s="114">
        <v>0</v>
      </c>
      <c r="N24" s="104">
        <f t="shared" si="7"/>
        <v>398085.30000000005</v>
      </c>
      <c r="O24" s="142">
        <v>13200</v>
      </c>
      <c r="P24" s="142">
        <v>-11800</v>
      </c>
      <c r="Q24" s="54">
        <v>0</v>
      </c>
      <c r="R24" s="54">
        <f t="shared" si="8"/>
        <v>1400</v>
      </c>
      <c r="S24" s="117"/>
      <c r="T24" s="99"/>
      <c r="U24" s="120"/>
      <c r="V24" s="120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</row>
    <row r="25" spans="1:201" s="102" customFormat="1" ht="18" customHeight="1">
      <c r="A25" s="108">
        <v>19</v>
      </c>
      <c r="B25" s="132" t="s">
        <v>30</v>
      </c>
      <c r="C25" s="133">
        <v>56180</v>
      </c>
      <c r="D25" s="133">
        <v>124980</v>
      </c>
      <c r="E25" s="133">
        <v>0</v>
      </c>
      <c r="F25" s="134">
        <f t="shared" si="2"/>
        <v>181160</v>
      </c>
      <c r="G25" s="134">
        <f t="shared" si="3"/>
        <v>562</v>
      </c>
      <c r="H25" s="134">
        <f t="shared" si="4"/>
        <v>1250</v>
      </c>
      <c r="I25" s="134">
        <f t="shared" si="5"/>
        <v>0</v>
      </c>
      <c r="J25" s="134">
        <f t="shared" si="6"/>
        <v>1812</v>
      </c>
      <c r="K25" s="135">
        <v>47935.8</v>
      </c>
      <c r="L25" s="135">
        <v>152472.6</v>
      </c>
      <c r="M25" s="135">
        <v>0</v>
      </c>
      <c r="N25" s="134">
        <f t="shared" si="7"/>
        <v>200408.40000000002</v>
      </c>
      <c r="O25" s="136"/>
      <c r="P25" s="136"/>
      <c r="Q25" s="136">
        <v>0</v>
      </c>
      <c r="R25" s="54"/>
      <c r="S25" s="137">
        <v>-21000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</row>
    <row r="26" spans="1:139" s="84" customFormat="1" ht="18" customHeight="1">
      <c r="A26" s="54">
        <v>20</v>
      </c>
      <c r="B26" s="139" t="s">
        <v>31</v>
      </c>
      <c r="C26" s="141">
        <v>0</v>
      </c>
      <c r="D26" s="92">
        <v>964810</v>
      </c>
      <c r="E26" s="92">
        <v>0</v>
      </c>
      <c r="F26" s="104">
        <f t="shared" si="2"/>
        <v>964810</v>
      </c>
      <c r="G26" s="104">
        <f t="shared" si="3"/>
        <v>0</v>
      </c>
      <c r="H26" s="104">
        <f t="shared" si="4"/>
        <v>9648</v>
      </c>
      <c r="I26" s="104">
        <f t="shared" si="5"/>
        <v>0</v>
      </c>
      <c r="J26" s="104">
        <f t="shared" si="6"/>
        <v>9648</v>
      </c>
      <c r="K26" s="114">
        <v>43444.8</v>
      </c>
      <c r="L26" s="114">
        <v>894345.3</v>
      </c>
      <c r="M26" s="114">
        <v>0</v>
      </c>
      <c r="N26" s="104">
        <f t="shared" si="7"/>
        <v>937790.1000000001</v>
      </c>
      <c r="O26" s="145"/>
      <c r="P26" s="145">
        <v>60800</v>
      </c>
      <c r="Q26" s="54">
        <v>0</v>
      </c>
      <c r="R26" s="54">
        <f t="shared" si="8"/>
        <v>60800</v>
      </c>
      <c r="S26" s="117"/>
      <c r="T26" s="99"/>
      <c r="U26" s="120"/>
      <c r="V26" s="120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</row>
    <row r="27" spans="1:201" s="102" customFormat="1" ht="18" customHeight="1">
      <c r="A27" s="108">
        <v>21</v>
      </c>
      <c r="B27" s="132" t="s">
        <v>32</v>
      </c>
      <c r="C27" s="133">
        <v>0</v>
      </c>
      <c r="D27" s="133">
        <v>38350</v>
      </c>
      <c r="E27" s="133">
        <v>0</v>
      </c>
      <c r="F27" s="134">
        <f t="shared" si="2"/>
        <v>38350</v>
      </c>
      <c r="G27" s="134">
        <f t="shared" si="3"/>
        <v>0</v>
      </c>
      <c r="H27" s="134">
        <f t="shared" si="4"/>
        <v>384</v>
      </c>
      <c r="I27" s="134">
        <f t="shared" si="5"/>
        <v>0</v>
      </c>
      <c r="J27" s="134">
        <f t="shared" si="6"/>
        <v>384</v>
      </c>
      <c r="K27" s="135">
        <v>0</v>
      </c>
      <c r="L27" s="135">
        <v>65853.90000000001</v>
      </c>
      <c r="M27" s="135">
        <v>0</v>
      </c>
      <c r="N27" s="134">
        <f t="shared" si="7"/>
        <v>65853.90000000001</v>
      </c>
      <c r="O27" s="136">
        <v>0</v>
      </c>
      <c r="P27" s="136"/>
      <c r="Q27" s="136">
        <v>0</v>
      </c>
      <c r="R27" s="54"/>
      <c r="S27" s="137">
        <v>-27900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</row>
    <row r="28" spans="1:139" s="84" customFormat="1" ht="18" customHeight="1">
      <c r="A28" s="54">
        <v>22</v>
      </c>
      <c r="B28" s="107" t="s">
        <v>33</v>
      </c>
      <c r="C28" s="92">
        <v>0</v>
      </c>
      <c r="D28" s="92">
        <v>959965</v>
      </c>
      <c r="E28" s="92">
        <v>0</v>
      </c>
      <c r="F28" s="104">
        <f t="shared" si="2"/>
        <v>959965</v>
      </c>
      <c r="G28" s="104">
        <f t="shared" si="3"/>
        <v>0</v>
      </c>
      <c r="H28" s="104">
        <f t="shared" si="4"/>
        <v>9600</v>
      </c>
      <c r="I28" s="104">
        <f t="shared" si="5"/>
        <v>0</v>
      </c>
      <c r="J28" s="104">
        <f t="shared" si="6"/>
        <v>9600</v>
      </c>
      <c r="K28" s="114">
        <v>0</v>
      </c>
      <c r="L28" s="114">
        <v>925227.9</v>
      </c>
      <c r="M28" s="114">
        <v>0</v>
      </c>
      <c r="N28" s="104">
        <f t="shared" si="7"/>
        <v>925227.9</v>
      </c>
      <c r="O28" s="54">
        <v>0</v>
      </c>
      <c r="P28" s="54">
        <v>25100</v>
      </c>
      <c r="Q28" s="54">
        <v>0</v>
      </c>
      <c r="R28" s="54">
        <f t="shared" si="8"/>
        <v>25100</v>
      </c>
      <c r="S28" s="117"/>
      <c r="T28" s="99"/>
      <c r="U28" s="120"/>
      <c r="V28" s="120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</row>
    <row r="29" spans="1:201" s="102" customFormat="1" ht="18" customHeight="1">
      <c r="A29" s="108">
        <v>23</v>
      </c>
      <c r="B29" s="132" t="s">
        <v>34</v>
      </c>
      <c r="C29" s="133">
        <v>0</v>
      </c>
      <c r="D29" s="133">
        <v>490000</v>
      </c>
      <c r="E29" s="133">
        <v>0</v>
      </c>
      <c r="F29" s="134">
        <f t="shared" si="2"/>
        <v>490000</v>
      </c>
      <c r="G29" s="134">
        <f t="shared" si="3"/>
        <v>0</v>
      </c>
      <c r="H29" s="134">
        <f t="shared" si="4"/>
        <v>4900</v>
      </c>
      <c r="I29" s="134">
        <f t="shared" si="5"/>
        <v>0</v>
      </c>
      <c r="J29" s="134">
        <f t="shared" si="6"/>
        <v>4900</v>
      </c>
      <c r="K29" s="135">
        <v>0</v>
      </c>
      <c r="L29" s="135">
        <v>490994.1</v>
      </c>
      <c r="M29" s="135">
        <v>0</v>
      </c>
      <c r="N29" s="134">
        <f t="shared" si="7"/>
        <v>490994.10000000003</v>
      </c>
      <c r="O29" s="136">
        <v>0</v>
      </c>
      <c r="P29" s="136"/>
      <c r="Q29" s="136">
        <v>0</v>
      </c>
      <c r="R29" s="54"/>
      <c r="S29" s="137">
        <v>-5900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</row>
    <row r="30" spans="1:201" s="102" customFormat="1" ht="18" customHeight="1">
      <c r="A30" s="108">
        <v>24</v>
      </c>
      <c r="B30" s="132" t="s">
        <v>35</v>
      </c>
      <c r="C30" s="133">
        <v>0</v>
      </c>
      <c r="D30" s="133">
        <v>341680</v>
      </c>
      <c r="E30" s="133">
        <v>0</v>
      </c>
      <c r="F30" s="134">
        <f t="shared" si="2"/>
        <v>341680</v>
      </c>
      <c r="G30" s="134">
        <f t="shared" si="3"/>
        <v>0</v>
      </c>
      <c r="H30" s="134">
        <f t="shared" si="4"/>
        <v>3417</v>
      </c>
      <c r="I30" s="134">
        <f t="shared" si="5"/>
        <v>0</v>
      </c>
      <c r="J30" s="134">
        <f t="shared" si="6"/>
        <v>3417</v>
      </c>
      <c r="K30" s="135">
        <v>0</v>
      </c>
      <c r="L30" s="135">
        <v>345828.6</v>
      </c>
      <c r="M30" s="135">
        <v>0</v>
      </c>
      <c r="N30" s="134">
        <f t="shared" si="7"/>
        <v>345828.60000000003</v>
      </c>
      <c r="O30" s="136">
        <v>0</v>
      </c>
      <c r="P30" s="136"/>
      <c r="Q30" s="136">
        <v>0</v>
      </c>
      <c r="R30" s="54"/>
      <c r="S30" s="137">
        <v>-7600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</row>
    <row r="31" spans="1:139" s="84" customFormat="1" ht="18" customHeight="1">
      <c r="A31" s="54">
        <v>25</v>
      </c>
      <c r="B31" s="107" t="s">
        <v>36</v>
      </c>
      <c r="C31" s="92">
        <v>0</v>
      </c>
      <c r="D31" s="92">
        <v>394620</v>
      </c>
      <c r="E31" s="92">
        <v>0</v>
      </c>
      <c r="F31" s="104">
        <f t="shared" si="2"/>
        <v>394620</v>
      </c>
      <c r="G31" s="104">
        <f t="shared" si="3"/>
        <v>0</v>
      </c>
      <c r="H31" s="104">
        <f t="shared" si="4"/>
        <v>3946</v>
      </c>
      <c r="I31" s="104">
        <f t="shared" si="5"/>
        <v>0</v>
      </c>
      <c r="J31" s="104">
        <f t="shared" si="6"/>
        <v>3946</v>
      </c>
      <c r="K31" s="114">
        <v>0</v>
      </c>
      <c r="L31" s="114">
        <v>362467.8</v>
      </c>
      <c r="M31" s="114">
        <v>0</v>
      </c>
      <c r="N31" s="104">
        <f t="shared" si="7"/>
        <v>362467.8</v>
      </c>
      <c r="O31" s="54">
        <v>0</v>
      </c>
      <c r="P31" s="54">
        <v>28200</v>
      </c>
      <c r="Q31" s="54">
        <v>0</v>
      </c>
      <c r="R31" s="54">
        <f t="shared" si="8"/>
        <v>28200</v>
      </c>
      <c r="S31" s="117"/>
      <c r="T31" s="99"/>
      <c r="U31" s="120"/>
      <c r="V31" s="120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</row>
    <row r="32" spans="1:139" s="84" customFormat="1" ht="18" customHeight="1">
      <c r="A32" s="54">
        <v>26</v>
      </c>
      <c r="B32" s="107" t="s">
        <v>37</v>
      </c>
      <c r="C32" s="92">
        <v>0</v>
      </c>
      <c r="D32" s="92">
        <v>1587100</v>
      </c>
      <c r="E32" s="92">
        <v>0</v>
      </c>
      <c r="F32" s="104">
        <f t="shared" si="2"/>
        <v>1587100</v>
      </c>
      <c r="G32" s="104">
        <f t="shared" si="3"/>
        <v>0</v>
      </c>
      <c r="H32" s="104">
        <f t="shared" si="4"/>
        <v>15871</v>
      </c>
      <c r="I32" s="104">
        <f t="shared" si="5"/>
        <v>0</v>
      </c>
      <c r="J32" s="104">
        <f t="shared" si="6"/>
        <v>15871</v>
      </c>
      <c r="K32" s="114">
        <v>0</v>
      </c>
      <c r="L32" s="114">
        <v>1454303.7</v>
      </c>
      <c r="M32" s="114">
        <v>0</v>
      </c>
      <c r="N32" s="104">
        <f t="shared" si="7"/>
        <v>1454303.7</v>
      </c>
      <c r="O32" s="54">
        <v>0</v>
      </c>
      <c r="P32" s="54">
        <v>116900</v>
      </c>
      <c r="Q32" s="54">
        <v>0</v>
      </c>
      <c r="R32" s="54">
        <f t="shared" si="8"/>
        <v>116900</v>
      </c>
      <c r="S32" s="117"/>
      <c r="T32" s="99"/>
      <c r="U32" s="120">
        <f>C32-G32-K32</f>
        <v>0</v>
      </c>
      <c r="V32" s="120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</row>
    <row r="33" spans="1:139" s="84" customFormat="1" ht="18" customHeight="1">
      <c r="A33" s="54">
        <v>27</v>
      </c>
      <c r="B33" s="107" t="s">
        <v>38</v>
      </c>
      <c r="C33" s="92">
        <v>0</v>
      </c>
      <c r="D33" s="92">
        <v>1106195</v>
      </c>
      <c r="E33" s="92">
        <v>0</v>
      </c>
      <c r="F33" s="104">
        <f t="shared" si="2"/>
        <v>1106195</v>
      </c>
      <c r="G33" s="104">
        <f t="shared" si="3"/>
        <v>0</v>
      </c>
      <c r="H33" s="104">
        <f t="shared" si="4"/>
        <v>11062</v>
      </c>
      <c r="I33" s="104">
        <f t="shared" si="5"/>
        <v>0</v>
      </c>
      <c r="J33" s="104">
        <f t="shared" si="6"/>
        <v>11062</v>
      </c>
      <c r="K33" s="114">
        <v>0</v>
      </c>
      <c r="L33" s="114">
        <v>1031903.1</v>
      </c>
      <c r="M33" s="114">
        <v>0</v>
      </c>
      <c r="N33" s="104">
        <f t="shared" si="7"/>
        <v>1031903.1</v>
      </c>
      <c r="O33" s="54">
        <v>0</v>
      </c>
      <c r="P33" s="54">
        <v>63200</v>
      </c>
      <c r="Q33" s="54">
        <v>0</v>
      </c>
      <c r="R33" s="54">
        <f t="shared" si="8"/>
        <v>63200</v>
      </c>
      <c r="S33" s="117"/>
      <c r="T33" s="99"/>
      <c r="U33" s="120">
        <f>C33-G33-K33</f>
        <v>0</v>
      </c>
      <c r="V33" s="120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</row>
    <row r="34" spans="1:139" s="84" customFormat="1" ht="18" customHeight="1">
      <c r="A34" s="54">
        <v>28</v>
      </c>
      <c r="B34" s="107" t="s">
        <v>39</v>
      </c>
      <c r="C34" s="92">
        <v>0</v>
      </c>
      <c r="D34" s="92">
        <v>1030360</v>
      </c>
      <c r="E34" s="92">
        <v>0</v>
      </c>
      <c r="F34" s="104">
        <f t="shared" si="2"/>
        <v>1030360</v>
      </c>
      <c r="G34" s="104">
        <f t="shared" si="3"/>
        <v>0</v>
      </c>
      <c r="H34" s="104">
        <f t="shared" si="4"/>
        <v>10304</v>
      </c>
      <c r="I34" s="104">
        <f t="shared" si="5"/>
        <v>0</v>
      </c>
      <c r="J34" s="104">
        <f t="shared" si="6"/>
        <v>10304</v>
      </c>
      <c r="K34" s="114">
        <v>0</v>
      </c>
      <c r="L34" s="114">
        <v>988399.8</v>
      </c>
      <c r="M34" s="114">
        <v>0</v>
      </c>
      <c r="N34" s="104">
        <f t="shared" si="7"/>
        <v>988399.8</v>
      </c>
      <c r="O34" s="54">
        <v>0</v>
      </c>
      <c r="P34" s="54">
        <v>31700</v>
      </c>
      <c r="Q34" s="54">
        <v>0</v>
      </c>
      <c r="R34" s="54">
        <f t="shared" si="8"/>
        <v>31700</v>
      </c>
      <c r="S34" s="117"/>
      <c r="T34" s="99"/>
      <c r="U34" s="120">
        <f>C34-G34-K34</f>
        <v>0</v>
      </c>
      <c r="V34" s="120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</row>
    <row r="35" spans="1:139" s="84" customFormat="1" ht="18" customHeight="1">
      <c r="A35" s="54">
        <v>29</v>
      </c>
      <c r="B35" s="107" t="s">
        <v>40</v>
      </c>
      <c r="C35" s="92">
        <v>0</v>
      </c>
      <c r="D35" s="92">
        <v>593335</v>
      </c>
      <c r="E35" s="92">
        <v>0</v>
      </c>
      <c r="F35" s="104">
        <f t="shared" si="2"/>
        <v>593335</v>
      </c>
      <c r="G35" s="104">
        <f t="shared" si="3"/>
        <v>0</v>
      </c>
      <c r="H35" s="104">
        <f t="shared" si="4"/>
        <v>5933</v>
      </c>
      <c r="I35" s="104">
        <f t="shared" si="5"/>
        <v>0</v>
      </c>
      <c r="J35" s="104">
        <f t="shared" si="6"/>
        <v>5933</v>
      </c>
      <c r="K35" s="114">
        <v>0</v>
      </c>
      <c r="L35" s="114">
        <v>558839.7000000001</v>
      </c>
      <c r="M35" s="114">
        <v>0</v>
      </c>
      <c r="N35" s="104">
        <f t="shared" si="7"/>
        <v>558839.7000000001</v>
      </c>
      <c r="O35" s="54">
        <v>0</v>
      </c>
      <c r="P35" s="54">
        <v>28600</v>
      </c>
      <c r="Q35" s="54">
        <v>0</v>
      </c>
      <c r="R35" s="54">
        <f t="shared" si="8"/>
        <v>28600</v>
      </c>
      <c r="S35" s="117"/>
      <c r="T35" s="99"/>
      <c r="U35" s="120">
        <f>C35-G35-K35</f>
        <v>0</v>
      </c>
      <c r="V35" s="120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</row>
    <row r="36" spans="1:201" s="102" customFormat="1" ht="18" customHeight="1">
      <c r="A36" s="108">
        <v>30</v>
      </c>
      <c r="B36" s="132" t="s">
        <v>41</v>
      </c>
      <c r="C36" s="133">
        <v>0</v>
      </c>
      <c r="D36" s="133">
        <v>455330</v>
      </c>
      <c r="E36" s="133">
        <v>0</v>
      </c>
      <c r="F36" s="134">
        <f t="shared" si="2"/>
        <v>455330</v>
      </c>
      <c r="G36" s="134">
        <f t="shared" si="3"/>
        <v>0</v>
      </c>
      <c r="H36" s="134">
        <f t="shared" si="4"/>
        <v>4553</v>
      </c>
      <c r="I36" s="134">
        <f t="shared" si="5"/>
        <v>0</v>
      </c>
      <c r="J36" s="134">
        <f t="shared" si="6"/>
        <v>4553</v>
      </c>
      <c r="K36" s="135">
        <v>0</v>
      </c>
      <c r="L36" s="135">
        <v>643185.9</v>
      </c>
      <c r="M36" s="135">
        <v>0</v>
      </c>
      <c r="N36" s="134">
        <f t="shared" si="7"/>
        <v>643185.9</v>
      </c>
      <c r="O36" s="136">
        <v>0</v>
      </c>
      <c r="P36" s="136"/>
      <c r="Q36" s="136">
        <v>0</v>
      </c>
      <c r="R36" s="136"/>
      <c r="S36" s="137">
        <v>-192400</v>
      </c>
      <c r="T36" s="120"/>
      <c r="U36" s="120">
        <f>C36-G36-K36</f>
        <v>0</v>
      </c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</row>
    <row r="37" spans="1:139" s="84" customFormat="1" ht="18" customHeight="1">
      <c r="A37" s="54">
        <v>31</v>
      </c>
      <c r="B37" s="107" t="s">
        <v>42</v>
      </c>
      <c r="C37" s="92">
        <v>0</v>
      </c>
      <c r="D37" s="92">
        <v>852400</v>
      </c>
      <c r="E37" s="92">
        <v>0</v>
      </c>
      <c r="F37" s="104">
        <f t="shared" si="2"/>
        <v>852400</v>
      </c>
      <c r="G37" s="104">
        <f t="shared" si="3"/>
        <v>0</v>
      </c>
      <c r="H37" s="104">
        <f t="shared" si="4"/>
        <v>8524</v>
      </c>
      <c r="I37" s="104">
        <f t="shared" si="5"/>
        <v>0</v>
      </c>
      <c r="J37" s="104">
        <f t="shared" si="6"/>
        <v>8524</v>
      </c>
      <c r="K37" s="114">
        <v>0</v>
      </c>
      <c r="L37" s="114">
        <v>811660.5</v>
      </c>
      <c r="M37" s="114">
        <v>0</v>
      </c>
      <c r="N37" s="104">
        <f t="shared" si="7"/>
        <v>811660.5</v>
      </c>
      <c r="O37" s="54">
        <v>0</v>
      </c>
      <c r="P37" s="54">
        <v>32200</v>
      </c>
      <c r="Q37" s="54">
        <v>0</v>
      </c>
      <c r="R37" s="54">
        <f t="shared" si="8"/>
        <v>32200</v>
      </c>
      <c r="S37" s="117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</row>
    <row r="38" spans="1:139" s="84" customFormat="1" ht="18" customHeight="1">
      <c r="A38" s="54">
        <v>32</v>
      </c>
      <c r="B38" s="107" t="s">
        <v>43</v>
      </c>
      <c r="C38" s="92">
        <v>0</v>
      </c>
      <c r="D38" s="92">
        <v>0</v>
      </c>
      <c r="E38" s="92">
        <v>301740</v>
      </c>
      <c r="F38" s="104">
        <f t="shared" si="2"/>
        <v>301740</v>
      </c>
      <c r="G38" s="104">
        <f t="shared" si="3"/>
        <v>0</v>
      </c>
      <c r="H38" s="104">
        <f t="shared" si="4"/>
        <v>0</v>
      </c>
      <c r="I38" s="104">
        <f t="shared" si="5"/>
        <v>3017</v>
      </c>
      <c r="J38" s="104">
        <f t="shared" si="6"/>
        <v>3017</v>
      </c>
      <c r="K38" s="114">
        <v>0</v>
      </c>
      <c r="L38" s="114">
        <v>0</v>
      </c>
      <c r="M38" s="114">
        <v>268903.8</v>
      </c>
      <c r="N38" s="104">
        <f t="shared" si="7"/>
        <v>268903.8</v>
      </c>
      <c r="O38" s="54">
        <v>0</v>
      </c>
      <c r="P38" s="54">
        <v>0</v>
      </c>
      <c r="Q38" s="54">
        <v>29800</v>
      </c>
      <c r="R38" s="54">
        <f t="shared" si="8"/>
        <v>29800</v>
      </c>
      <c r="S38" s="117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</row>
    <row r="39" spans="1:139" s="84" customFormat="1" ht="18" customHeight="1">
      <c r="A39" s="54">
        <v>33</v>
      </c>
      <c r="B39" s="107" t="s">
        <v>44</v>
      </c>
      <c r="C39" s="92">
        <v>0</v>
      </c>
      <c r="D39" s="92">
        <v>924375</v>
      </c>
      <c r="E39" s="92">
        <v>0</v>
      </c>
      <c r="F39" s="104">
        <f t="shared" si="2"/>
        <v>924375</v>
      </c>
      <c r="G39" s="104">
        <f t="shared" si="3"/>
        <v>0</v>
      </c>
      <c r="H39" s="104">
        <f t="shared" si="4"/>
        <v>9244</v>
      </c>
      <c r="I39" s="104">
        <f t="shared" si="5"/>
        <v>0</v>
      </c>
      <c r="J39" s="104">
        <f t="shared" si="6"/>
        <v>9244</v>
      </c>
      <c r="K39" s="114">
        <v>0</v>
      </c>
      <c r="L39" s="114">
        <v>865294.2</v>
      </c>
      <c r="M39" s="114">
        <v>0</v>
      </c>
      <c r="N39" s="104">
        <f t="shared" si="7"/>
        <v>865294.2000000001</v>
      </c>
      <c r="O39" s="54">
        <v>0</v>
      </c>
      <c r="P39" s="54">
        <v>49800</v>
      </c>
      <c r="Q39" s="54">
        <v>0</v>
      </c>
      <c r="R39" s="54">
        <f t="shared" si="8"/>
        <v>49800</v>
      </c>
      <c r="S39" s="117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</row>
    <row r="40" spans="1:139" s="84" customFormat="1" ht="18" customHeight="1">
      <c r="A40" s="54">
        <v>34</v>
      </c>
      <c r="B40" s="107" t="s">
        <v>45</v>
      </c>
      <c r="C40" s="92">
        <v>0</v>
      </c>
      <c r="D40" s="92">
        <v>1048025</v>
      </c>
      <c r="E40" s="92">
        <v>0</v>
      </c>
      <c r="F40" s="104">
        <f t="shared" si="2"/>
        <v>1048025</v>
      </c>
      <c r="G40" s="104">
        <f t="shared" si="3"/>
        <v>0</v>
      </c>
      <c r="H40" s="104">
        <f t="shared" si="4"/>
        <v>10480</v>
      </c>
      <c r="I40" s="104">
        <f t="shared" si="5"/>
        <v>0</v>
      </c>
      <c r="J40" s="104">
        <f t="shared" si="6"/>
        <v>10480</v>
      </c>
      <c r="K40" s="114">
        <v>0</v>
      </c>
      <c r="L40" s="114">
        <v>856095.3</v>
      </c>
      <c r="M40" s="114">
        <v>0</v>
      </c>
      <c r="N40" s="104">
        <f t="shared" si="7"/>
        <v>856095.3</v>
      </c>
      <c r="O40" s="54">
        <v>0</v>
      </c>
      <c r="P40" s="54">
        <v>181500</v>
      </c>
      <c r="Q40" s="54">
        <v>0</v>
      </c>
      <c r="R40" s="54">
        <f t="shared" si="8"/>
        <v>181500</v>
      </c>
      <c r="S40" s="117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</row>
    <row r="41" spans="1:139" s="84" customFormat="1" ht="18" customHeight="1">
      <c r="A41" s="54">
        <v>35</v>
      </c>
      <c r="B41" s="107" t="s">
        <v>46</v>
      </c>
      <c r="C41" s="92">
        <v>0</v>
      </c>
      <c r="D41" s="92">
        <v>1104100</v>
      </c>
      <c r="E41" s="92">
        <v>0</v>
      </c>
      <c r="F41" s="104">
        <f t="shared" si="2"/>
        <v>1104100</v>
      </c>
      <c r="G41" s="104">
        <f t="shared" si="3"/>
        <v>0</v>
      </c>
      <c r="H41" s="104">
        <f t="shared" si="4"/>
        <v>11041</v>
      </c>
      <c r="I41" s="104">
        <f t="shared" si="5"/>
        <v>0</v>
      </c>
      <c r="J41" s="104">
        <f t="shared" si="6"/>
        <v>11041</v>
      </c>
      <c r="K41" s="114">
        <v>0</v>
      </c>
      <c r="L41" s="114">
        <v>971434.8</v>
      </c>
      <c r="M41" s="114">
        <v>0</v>
      </c>
      <c r="N41" s="104">
        <f t="shared" si="7"/>
        <v>971434.8</v>
      </c>
      <c r="O41" s="54">
        <v>0</v>
      </c>
      <c r="P41" s="54">
        <v>121600</v>
      </c>
      <c r="Q41" s="54">
        <v>0</v>
      </c>
      <c r="R41" s="54">
        <f t="shared" si="8"/>
        <v>121600</v>
      </c>
      <c r="S41" s="117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</row>
    <row r="42" spans="1:139" s="84" customFormat="1" ht="18" customHeight="1">
      <c r="A42" s="54">
        <v>36</v>
      </c>
      <c r="B42" s="107" t="s">
        <v>47</v>
      </c>
      <c r="C42" s="92">
        <v>0</v>
      </c>
      <c r="D42" s="92">
        <v>701025</v>
      </c>
      <c r="E42" s="92">
        <v>0</v>
      </c>
      <c r="F42" s="104">
        <f t="shared" si="2"/>
        <v>701025</v>
      </c>
      <c r="G42" s="104">
        <f t="shared" si="3"/>
        <v>0</v>
      </c>
      <c r="H42" s="104">
        <f t="shared" si="4"/>
        <v>7010</v>
      </c>
      <c r="I42" s="104">
        <f t="shared" si="5"/>
        <v>0</v>
      </c>
      <c r="J42" s="104">
        <f t="shared" si="6"/>
        <v>7010</v>
      </c>
      <c r="K42" s="114">
        <v>0</v>
      </c>
      <c r="L42" s="114">
        <v>561263.4</v>
      </c>
      <c r="M42" s="114">
        <v>0</v>
      </c>
      <c r="N42" s="104">
        <f t="shared" si="7"/>
        <v>561263.4</v>
      </c>
      <c r="O42" s="54">
        <v>0</v>
      </c>
      <c r="P42" s="54">
        <v>132800</v>
      </c>
      <c r="Q42" s="54">
        <v>0</v>
      </c>
      <c r="R42" s="54">
        <f t="shared" si="8"/>
        <v>132800</v>
      </c>
      <c r="S42" s="117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</row>
    <row r="43" spans="1:139" s="84" customFormat="1" ht="18" customHeight="1">
      <c r="A43" s="54">
        <v>37</v>
      </c>
      <c r="B43" s="107" t="s">
        <v>48</v>
      </c>
      <c r="C43" s="92">
        <v>0</v>
      </c>
      <c r="D43" s="92">
        <v>786475</v>
      </c>
      <c r="E43" s="92">
        <v>0</v>
      </c>
      <c r="F43" s="104">
        <f t="shared" si="2"/>
        <v>786475</v>
      </c>
      <c r="G43" s="104">
        <f t="shared" si="3"/>
        <v>0</v>
      </c>
      <c r="H43" s="104">
        <f t="shared" si="4"/>
        <v>7865</v>
      </c>
      <c r="I43" s="104">
        <f t="shared" si="5"/>
        <v>0</v>
      </c>
      <c r="J43" s="104">
        <f t="shared" si="6"/>
        <v>7865</v>
      </c>
      <c r="K43" s="114">
        <v>0</v>
      </c>
      <c r="L43" s="114">
        <v>621650.7000000001</v>
      </c>
      <c r="M43" s="114">
        <v>0</v>
      </c>
      <c r="N43" s="104">
        <f t="shared" si="7"/>
        <v>621650.7000000001</v>
      </c>
      <c r="O43" s="54">
        <v>0</v>
      </c>
      <c r="P43" s="54">
        <v>157000</v>
      </c>
      <c r="Q43" s="54">
        <v>0</v>
      </c>
      <c r="R43" s="54">
        <f t="shared" si="8"/>
        <v>157000</v>
      </c>
      <c r="S43" s="117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</row>
    <row r="44" spans="1:139" s="84" customFormat="1" ht="18" customHeight="1">
      <c r="A44" s="54">
        <v>38</v>
      </c>
      <c r="B44" s="107" t="s">
        <v>49</v>
      </c>
      <c r="C44" s="92">
        <v>0</v>
      </c>
      <c r="D44" s="92">
        <v>128375</v>
      </c>
      <c r="E44" s="92">
        <v>0</v>
      </c>
      <c r="F44" s="104">
        <f t="shared" si="2"/>
        <v>128375</v>
      </c>
      <c r="G44" s="104">
        <f t="shared" si="3"/>
        <v>0</v>
      </c>
      <c r="H44" s="104">
        <f t="shared" si="4"/>
        <v>1284</v>
      </c>
      <c r="I44" s="104">
        <f t="shared" si="5"/>
        <v>0</v>
      </c>
      <c r="J44" s="104">
        <f t="shared" si="6"/>
        <v>1284</v>
      </c>
      <c r="K44" s="114">
        <v>0</v>
      </c>
      <c r="L44" s="114">
        <v>91215.9</v>
      </c>
      <c r="M44" s="114">
        <v>0</v>
      </c>
      <c r="N44" s="104">
        <f t="shared" si="7"/>
        <v>91215.90000000001</v>
      </c>
      <c r="O44" s="54">
        <v>0</v>
      </c>
      <c r="P44" s="54">
        <v>35900</v>
      </c>
      <c r="Q44" s="54">
        <v>0</v>
      </c>
      <c r="R44" s="54">
        <f t="shared" si="8"/>
        <v>35900</v>
      </c>
      <c r="S44" s="117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</row>
    <row r="45" spans="1:139" s="84" customFormat="1" ht="18" customHeight="1">
      <c r="A45" s="54">
        <v>39</v>
      </c>
      <c r="B45" s="107" t="s">
        <v>50</v>
      </c>
      <c r="C45" s="92">
        <v>0</v>
      </c>
      <c r="D45" s="92">
        <v>362300</v>
      </c>
      <c r="E45" s="92">
        <v>0</v>
      </c>
      <c r="F45" s="104">
        <f t="shared" si="2"/>
        <v>362300</v>
      </c>
      <c r="G45" s="104">
        <f t="shared" si="3"/>
        <v>0</v>
      </c>
      <c r="H45" s="104">
        <f t="shared" si="4"/>
        <v>3623</v>
      </c>
      <c r="I45" s="104">
        <f t="shared" si="5"/>
        <v>0</v>
      </c>
      <c r="J45" s="104">
        <f t="shared" si="6"/>
        <v>3623</v>
      </c>
      <c r="K45" s="114">
        <v>0</v>
      </c>
      <c r="L45" s="114">
        <v>284875.2</v>
      </c>
      <c r="M45" s="114">
        <v>0</v>
      </c>
      <c r="N45" s="104">
        <f t="shared" si="7"/>
        <v>284875.2</v>
      </c>
      <c r="O45" s="54">
        <v>0</v>
      </c>
      <c r="P45" s="54">
        <v>73800</v>
      </c>
      <c r="Q45" s="54">
        <v>0</v>
      </c>
      <c r="R45" s="54">
        <f t="shared" si="8"/>
        <v>73800</v>
      </c>
      <c r="S45" s="117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</row>
    <row r="46" spans="1:139" s="84" customFormat="1" ht="18" customHeight="1">
      <c r="A46" s="54">
        <v>40</v>
      </c>
      <c r="B46" s="107" t="s">
        <v>51</v>
      </c>
      <c r="C46" s="92">
        <v>0</v>
      </c>
      <c r="D46" s="92">
        <v>334925</v>
      </c>
      <c r="E46" s="92">
        <v>0</v>
      </c>
      <c r="F46" s="104">
        <f t="shared" si="2"/>
        <v>334925</v>
      </c>
      <c r="G46" s="104">
        <f t="shared" si="3"/>
        <v>0</v>
      </c>
      <c r="H46" s="104">
        <f t="shared" si="4"/>
        <v>3349</v>
      </c>
      <c r="I46" s="104">
        <f t="shared" si="5"/>
        <v>0</v>
      </c>
      <c r="J46" s="104">
        <f t="shared" si="6"/>
        <v>3349</v>
      </c>
      <c r="K46" s="114">
        <v>0</v>
      </c>
      <c r="L46" s="114">
        <v>278081.10000000003</v>
      </c>
      <c r="M46" s="114">
        <v>0</v>
      </c>
      <c r="N46" s="104">
        <f t="shared" si="7"/>
        <v>278081.10000000003</v>
      </c>
      <c r="O46" s="54">
        <v>0</v>
      </c>
      <c r="P46" s="54">
        <v>53500</v>
      </c>
      <c r="Q46" s="54">
        <v>0</v>
      </c>
      <c r="R46" s="54">
        <f t="shared" si="8"/>
        <v>53500</v>
      </c>
      <c r="S46" s="117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</row>
    <row r="47" spans="1:139" s="84" customFormat="1" ht="18" customHeight="1">
      <c r="A47" s="54">
        <v>41</v>
      </c>
      <c r="B47" s="107" t="s">
        <v>52</v>
      </c>
      <c r="C47" s="92">
        <v>0</v>
      </c>
      <c r="D47" s="92">
        <v>383100</v>
      </c>
      <c r="E47" s="92">
        <v>0</v>
      </c>
      <c r="F47" s="104">
        <f t="shared" si="2"/>
        <v>383100</v>
      </c>
      <c r="G47" s="104">
        <f t="shared" si="3"/>
        <v>0</v>
      </c>
      <c r="H47" s="104">
        <f t="shared" si="4"/>
        <v>3831</v>
      </c>
      <c r="I47" s="104">
        <f t="shared" si="5"/>
        <v>0</v>
      </c>
      <c r="J47" s="104">
        <f t="shared" si="6"/>
        <v>3831</v>
      </c>
      <c r="K47" s="114">
        <v>0</v>
      </c>
      <c r="L47" s="114">
        <v>313698.60000000003</v>
      </c>
      <c r="M47" s="114">
        <v>0</v>
      </c>
      <c r="N47" s="104">
        <f t="shared" si="7"/>
        <v>313698.60000000003</v>
      </c>
      <c r="O47" s="54">
        <v>0</v>
      </c>
      <c r="P47" s="54">
        <v>65600</v>
      </c>
      <c r="Q47" s="54">
        <v>0</v>
      </c>
      <c r="R47" s="54">
        <f t="shared" si="8"/>
        <v>65600</v>
      </c>
      <c r="S47" s="117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</row>
    <row r="48" spans="1:139" s="84" customFormat="1" ht="18" customHeight="1">
      <c r="A48" s="54">
        <v>42</v>
      </c>
      <c r="B48" s="107" t="s">
        <v>53</v>
      </c>
      <c r="C48" s="92">
        <v>0</v>
      </c>
      <c r="D48" s="92">
        <v>318725</v>
      </c>
      <c r="E48" s="92">
        <v>0</v>
      </c>
      <c r="F48" s="104">
        <f t="shared" si="2"/>
        <v>318725</v>
      </c>
      <c r="G48" s="104">
        <f t="shared" si="3"/>
        <v>0</v>
      </c>
      <c r="H48" s="104">
        <f t="shared" si="4"/>
        <v>3187</v>
      </c>
      <c r="I48" s="104">
        <f t="shared" si="5"/>
        <v>0</v>
      </c>
      <c r="J48" s="104">
        <f t="shared" si="6"/>
        <v>3187</v>
      </c>
      <c r="K48" s="114">
        <v>0</v>
      </c>
      <c r="L48" s="114">
        <v>213705.9</v>
      </c>
      <c r="M48" s="114">
        <v>0</v>
      </c>
      <c r="N48" s="104">
        <f t="shared" si="7"/>
        <v>213705.9</v>
      </c>
      <c r="O48" s="54">
        <v>0</v>
      </c>
      <c r="P48" s="54">
        <v>101800</v>
      </c>
      <c r="Q48" s="54">
        <v>0</v>
      </c>
      <c r="R48" s="54">
        <f t="shared" si="8"/>
        <v>101800</v>
      </c>
      <c r="S48" s="117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</row>
    <row r="49" spans="1:139" s="84" customFormat="1" ht="36.75" customHeight="1">
      <c r="A49" s="54">
        <v>43</v>
      </c>
      <c r="B49" s="111" t="s">
        <v>66</v>
      </c>
      <c r="C49" s="112" t="s">
        <v>67</v>
      </c>
      <c r="D49" s="112" t="s">
        <v>67</v>
      </c>
      <c r="E49" s="112" t="s">
        <v>67</v>
      </c>
      <c r="F49" s="112" t="s">
        <v>67</v>
      </c>
      <c r="G49" s="108">
        <f>SUM(G7:G48)</f>
        <v>106896</v>
      </c>
      <c r="H49" s="110">
        <f>SUM(H7:H48)</f>
        <v>175462</v>
      </c>
      <c r="I49" s="110">
        <f>SUM(I7:I48)</f>
        <v>3017</v>
      </c>
      <c r="J49" s="104">
        <f>I49+H49+G49</f>
        <v>285375</v>
      </c>
      <c r="K49" s="104"/>
      <c r="L49" s="104"/>
      <c r="M49" s="104"/>
      <c r="N49" s="104"/>
      <c r="O49" s="54"/>
      <c r="P49" s="54"/>
      <c r="Q49" s="54"/>
      <c r="R49" s="54">
        <f>Q49+P49+O49</f>
        <v>0</v>
      </c>
      <c r="S49" s="121" t="s">
        <v>68</v>
      </c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</row>
    <row r="50" spans="1:115" s="83" customFormat="1" ht="12">
      <c r="A50" s="11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16"/>
      <c r="P50" s="116"/>
      <c r="Q50" s="116"/>
      <c r="R50" s="116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</row>
    <row r="51" spans="1:115" s="83" customFormat="1" ht="12">
      <c r="A51" s="11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16"/>
      <c r="P51" s="116"/>
      <c r="Q51" s="116"/>
      <c r="R51" s="116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</row>
    <row r="52" spans="1:115" s="83" customFormat="1" ht="12">
      <c r="A52" s="11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116"/>
      <c r="P52" s="116"/>
      <c r="Q52" s="116"/>
      <c r="R52" s="116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</row>
    <row r="53" spans="1:115" s="83" customFormat="1" ht="12">
      <c r="A53" s="11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116"/>
      <c r="P53" s="116"/>
      <c r="Q53" s="116"/>
      <c r="R53" s="116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</row>
  </sheetData>
  <sheetProtection/>
  <mergeCells count="11">
    <mergeCell ref="A6:B6"/>
    <mergeCell ref="A3:A5"/>
    <mergeCell ref="B3:B5"/>
    <mergeCell ref="S3:S5"/>
    <mergeCell ref="K3:N4"/>
    <mergeCell ref="O3:R4"/>
    <mergeCell ref="A1:S1"/>
    <mergeCell ref="O2:R2"/>
    <mergeCell ref="C3:J3"/>
    <mergeCell ref="C4:F4"/>
    <mergeCell ref="G4:J4"/>
  </mergeCells>
  <printOptions horizontalCentered="1"/>
  <pageMargins left="0.2791666666666667" right="0.11805555555555555" top="0.9444444444444444" bottom="0.6298611111111111" header="0.4284722222222222" footer="0.3145833333333333"/>
  <pageSetup horizontalDpi="600" verticalDpi="600" orientation="landscape" paperSize="9" scale="90" r:id="rId1"/>
  <headerFooter>
    <oddHeader>&amp;L&amp;10附件：1</oddHeader>
    <oddFooter>&amp;C&amp;8第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47"/>
  <sheetViews>
    <sheetView showZeros="0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2.625" style="85" customWidth="1"/>
    <col min="2" max="2" width="14.875" style="86" customWidth="1"/>
    <col min="3" max="3" width="8.00390625" style="86" customWidth="1"/>
    <col min="4" max="8" width="7.50390625" style="86" customWidth="1"/>
    <col min="9" max="9" width="7.00390625" style="86" customWidth="1"/>
    <col min="10" max="10" width="6.50390625" style="86" customWidth="1"/>
    <col min="11" max="11" width="6.75390625" style="86" customWidth="1"/>
    <col min="12" max="12" width="6.50390625" style="86" customWidth="1"/>
    <col min="13" max="13" width="7.00390625" style="86" customWidth="1"/>
    <col min="14" max="14" width="6.625" style="86" customWidth="1"/>
    <col min="15" max="15" width="6.50390625" style="86" customWidth="1"/>
    <col min="16" max="16" width="6.875" style="86" customWidth="1"/>
    <col min="17" max="18" width="6.50390625" style="86" customWidth="1"/>
    <col min="19" max="19" width="8.75390625" style="86" customWidth="1"/>
    <col min="20" max="225" width="9.00390625" style="87" customWidth="1"/>
    <col min="226" max="246" width="9.00390625" style="88" customWidth="1"/>
  </cols>
  <sheetData>
    <row r="1" spans="1:246" s="42" customFormat="1" ht="30.75" customHeight="1">
      <c r="A1" s="170" t="s">
        <v>69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</row>
    <row r="2" spans="1:246" s="43" customFormat="1" ht="16.5" customHeight="1">
      <c r="A2" s="89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5"/>
      <c r="S2" s="96" t="s">
        <v>55</v>
      </c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</row>
    <row r="3" spans="1:246" s="43" customFormat="1" ht="30.75" customHeight="1">
      <c r="A3" s="168" t="s">
        <v>1</v>
      </c>
      <c r="B3" s="168" t="s">
        <v>56</v>
      </c>
      <c r="C3" s="172" t="s">
        <v>70</v>
      </c>
      <c r="D3" s="173"/>
      <c r="E3" s="173"/>
      <c r="F3" s="174"/>
      <c r="G3" s="172" t="s">
        <v>71</v>
      </c>
      <c r="H3" s="173"/>
      <c r="I3" s="174"/>
      <c r="J3" s="172" t="s">
        <v>72</v>
      </c>
      <c r="K3" s="173"/>
      <c r="L3" s="174"/>
      <c r="M3" s="172" t="s">
        <v>73</v>
      </c>
      <c r="N3" s="173"/>
      <c r="O3" s="174"/>
      <c r="P3" s="172" t="s">
        <v>74</v>
      </c>
      <c r="Q3" s="173"/>
      <c r="R3" s="174"/>
      <c r="S3" s="98" t="s">
        <v>75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</row>
    <row r="4" spans="1:246" s="84" customFormat="1" ht="21" customHeight="1">
      <c r="A4" s="169"/>
      <c r="B4" s="169"/>
      <c r="C4" s="92" t="s">
        <v>10</v>
      </c>
      <c r="D4" s="92" t="s">
        <v>62</v>
      </c>
      <c r="E4" s="92" t="s">
        <v>63</v>
      </c>
      <c r="F4" s="92" t="s">
        <v>64</v>
      </c>
      <c r="G4" s="92" t="s">
        <v>62</v>
      </c>
      <c r="H4" s="92" t="s">
        <v>63</v>
      </c>
      <c r="I4" s="92" t="s">
        <v>64</v>
      </c>
      <c r="J4" s="92" t="s">
        <v>62</v>
      </c>
      <c r="K4" s="92" t="s">
        <v>63</v>
      </c>
      <c r="L4" s="92" t="s">
        <v>64</v>
      </c>
      <c r="M4" s="92" t="s">
        <v>62</v>
      </c>
      <c r="N4" s="92" t="s">
        <v>63</v>
      </c>
      <c r="O4" s="92" t="s">
        <v>64</v>
      </c>
      <c r="P4" s="92" t="s">
        <v>62</v>
      </c>
      <c r="Q4" s="92" t="s">
        <v>63</v>
      </c>
      <c r="R4" s="92" t="s">
        <v>64</v>
      </c>
      <c r="S4" s="92" t="s">
        <v>63</v>
      </c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</row>
    <row r="5" spans="1:246" s="43" customFormat="1" ht="19.5" customHeight="1">
      <c r="A5" s="166" t="s">
        <v>11</v>
      </c>
      <c r="B5" s="167"/>
      <c r="C5" s="92">
        <f aca="true" t="shared" si="0" ref="C5:S5">SUM(C6:C47)</f>
        <v>28537325</v>
      </c>
      <c r="D5" s="92">
        <f t="shared" si="0"/>
        <v>10689570</v>
      </c>
      <c r="E5" s="92">
        <f t="shared" si="0"/>
        <v>17546015</v>
      </c>
      <c r="F5" s="92">
        <f t="shared" si="0"/>
        <v>301740</v>
      </c>
      <c r="G5" s="92">
        <f t="shared" si="0"/>
        <v>8137050</v>
      </c>
      <c r="H5" s="92">
        <f t="shared" si="0"/>
        <v>11959675</v>
      </c>
      <c r="I5" s="92">
        <f t="shared" si="0"/>
        <v>0</v>
      </c>
      <c r="J5" s="92">
        <f t="shared" si="0"/>
        <v>822000</v>
      </c>
      <c r="K5" s="92">
        <f t="shared" si="0"/>
        <v>1008000</v>
      </c>
      <c r="L5" s="92">
        <f t="shared" si="0"/>
        <v>300000</v>
      </c>
      <c r="M5" s="92">
        <f t="shared" si="0"/>
        <v>1485900</v>
      </c>
      <c r="N5" s="92">
        <f t="shared" si="0"/>
        <v>244700</v>
      </c>
      <c r="O5" s="92">
        <f t="shared" si="0"/>
        <v>0</v>
      </c>
      <c r="P5" s="92">
        <f t="shared" si="0"/>
        <v>244620</v>
      </c>
      <c r="Q5" s="92">
        <f t="shared" si="0"/>
        <v>661140</v>
      </c>
      <c r="R5" s="92">
        <f t="shared" si="0"/>
        <v>1740</v>
      </c>
      <c r="S5" s="92">
        <f t="shared" si="0"/>
        <v>3672500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</row>
    <row r="6" spans="1:246" s="43" customFormat="1" ht="18.75" customHeight="1">
      <c r="A6" s="93">
        <v>1</v>
      </c>
      <c r="B6" s="55" t="s">
        <v>12</v>
      </c>
      <c r="C6" s="92">
        <f>SUM(D6:F6)</f>
        <v>639725</v>
      </c>
      <c r="D6" s="92">
        <f>G6+J6+M6+P6</f>
        <v>639725</v>
      </c>
      <c r="E6" s="92">
        <f>H6+K6+N6+Q6+S6</f>
        <v>0</v>
      </c>
      <c r="F6" s="92">
        <f>I6+L6+O6+R6</f>
        <v>0</v>
      </c>
      <c r="G6" s="92">
        <v>551225</v>
      </c>
      <c r="H6" s="92">
        <v>0</v>
      </c>
      <c r="I6" s="92">
        <v>0</v>
      </c>
      <c r="J6" s="92">
        <v>21000</v>
      </c>
      <c r="K6" s="92">
        <v>0</v>
      </c>
      <c r="L6" s="92">
        <v>0</v>
      </c>
      <c r="M6" s="50">
        <v>67500</v>
      </c>
      <c r="N6" s="50">
        <v>0</v>
      </c>
      <c r="O6" s="50">
        <v>0</v>
      </c>
      <c r="P6" s="92"/>
      <c r="Q6" s="92"/>
      <c r="R6" s="92"/>
      <c r="S6" s="92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</row>
    <row r="7" spans="1:246" s="44" customFormat="1" ht="18.75" customHeight="1">
      <c r="A7" s="93">
        <v>2</v>
      </c>
      <c r="B7" s="55" t="s">
        <v>13</v>
      </c>
      <c r="C7" s="92">
        <f aca="true" t="shared" si="1" ref="C7:C47">SUM(D7:F7)</f>
        <v>1701550</v>
      </c>
      <c r="D7" s="92">
        <f aca="true" t="shared" si="2" ref="D7:D47">G7+J7+M7+P7</f>
        <v>1701550</v>
      </c>
      <c r="E7" s="92">
        <f aca="true" t="shared" si="3" ref="E7:E47">H7+K7+N7+Q7+S7</f>
        <v>0</v>
      </c>
      <c r="F7" s="92">
        <f aca="true" t="shared" si="4" ref="F7:F47">I7+L7+O7+R7</f>
        <v>0</v>
      </c>
      <c r="G7" s="92">
        <v>1420350</v>
      </c>
      <c r="H7" s="92">
        <v>0</v>
      </c>
      <c r="I7" s="92">
        <v>0</v>
      </c>
      <c r="J7" s="92">
        <v>78000</v>
      </c>
      <c r="K7" s="92">
        <v>0</v>
      </c>
      <c r="L7" s="92">
        <v>0</v>
      </c>
      <c r="M7" s="50">
        <v>203200</v>
      </c>
      <c r="N7" s="50">
        <v>0</v>
      </c>
      <c r="O7" s="50">
        <v>0</v>
      </c>
      <c r="P7" s="92"/>
      <c r="Q7" s="92"/>
      <c r="R7" s="92"/>
      <c r="S7" s="92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246" s="43" customFormat="1" ht="18.75" customHeight="1">
      <c r="A8" s="93">
        <v>3</v>
      </c>
      <c r="B8" s="55" t="s">
        <v>14</v>
      </c>
      <c r="C8" s="92">
        <f t="shared" si="1"/>
        <v>1075625</v>
      </c>
      <c r="D8" s="92">
        <f t="shared" si="2"/>
        <v>1075625</v>
      </c>
      <c r="E8" s="92">
        <f t="shared" si="3"/>
        <v>0</v>
      </c>
      <c r="F8" s="92">
        <f t="shared" si="4"/>
        <v>0</v>
      </c>
      <c r="G8" s="92">
        <v>913325</v>
      </c>
      <c r="H8" s="92">
        <v>0</v>
      </c>
      <c r="I8" s="92">
        <v>0</v>
      </c>
      <c r="J8" s="92">
        <v>51000</v>
      </c>
      <c r="K8" s="92">
        <v>0</v>
      </c>
      <c r="L8" s="92">
        <v>0</v>
      </c>
      <c r="M8" s="50">
        <v>111300</v>
      </c>
      <c r="N8" s="50">
        <v>0</v>
      </c>
      <c r="O8" s="50">
        <v>0</v>
      </c>
      <c r="P8" s="92"/>
      <c r="Q8" s="92"/>
      <c r="R8" s="92"/>
      <c r="S8" s="92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</row>
    <row r="9" spans="1:246" s="43" customFormat="1" ht="18.75" customHeight="1">
      <c r="A9" s="93">
        <v>4</v>
      </c>
      <c r="B9" s="55" t="s">
        <v>15</v>
      </c>
      <c r="C9" s="92">
        <f t="shared" si="1"/>
        <v>1046450</v>
      </c>
      <c r="D9" s="92">
        <f t="shared" si="2"/>
        <v>1046450</v>
      </c>
      <c r="E9" s="92">
        <f t="shared" si="3"/>
        <v>0</v>
      </c>
      <c r="F9" s="92">
        <f t="shared" si="4"/>
        <v>0</v>
      </c>
      <c r="G9" s="92">
        <v>821950</v>
      </c>
      <c r="H9" s="92">
        <v>0</v>
      </c>
      <c r="I9" s="92">
        <v>0</v>
      </c>
      <c r="J9" s="92">
        <v>96000</v>
      </c>
      <c r="K9" s="92">
        <v>0</v>
      </c>
      <c r="L9" s="92">
        <v>0</v>
      </c>
      <c r="M9" s="50">
        <v>128500</v>
      </c>
      <c r="N9" s="50">
        <v>0</v>
      </c>
      <c r="O9" s="50">
        <v>0</v>
      </c>
      <c r="P9" s="92"/>
      <c r="Q9" s="92"/>
      <c r="R9" s="92"/>
      <c r="S9" s="92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</row>
    <row r="10" spans="1:246" s="43" customFormat="1" ht="18.75" customHeight="1">
      <c r="A10" s="93">
        <v>5</v>
      </c>
      <c r="B10" s="55" t="s">
        <v>16</v>
      </c>
      <c r="C10" s="92">
        <f t="shared" si="1"/>
        <v>1336425</v>
      </c>
      <c r="D10" s="92">
        <f t="shared" si="2"/>
        <v>1336425</v>
      </c>
      <c r="E10" s="92">
        <f t="shared" si="3"/>
        <v>0</v>
      </c>
      <c r="F10" s="92">
        <f t="shared" si="4"/>
        <v>0</v>
      </c>
      <c r="G10" s="92">
        <v>1017025</v>
      </c>
      <c r="H10" s="92">
        <v>0</v>
      </c>
      <c r="I10" s="92">
        <v>0</v>
      </c>
      <c r="J10" s="92">
        <v>78000</v>
      </c>
      <c r="K10" s="92">
        <v>0</v>
      </c>
      <c r="L10" s="92">
        <v>0</v>
      </c>
      <c r="M10" s="50">
        <v>241400</v>
      </c>
      <c r="N10" s="50">
        <v>0</v>
      </c>
      <c r="O10" s="50">
        <v>0</v>
      </c>
      <c r="P10" s="92"/>
      <c r="Q10" s="92"/>
      <c r="R10" s="92"/>
      <c r="S10" s="92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</row>
    <row r="11" spans="1:246" s="43" customFormat="1" ht="18.75" customHeight="1">
      <c r="A11" s="93">
        <v>6</v>
      </c>
      <c r="B11" s="55" t="s">
        <v>17</v>
      </c>
      <c r="C11" s="92">
        <f t="shared" si="1"/>
        <v>678945</v>
      </c>
      <c r="D11" s="92">
        <f t="shared" si="2"/>
        <v>678945</v>
      </c>
      <c r="E11" s="92">
        <f t="shared" si="3"/>
        <v>0</v>
      </c>
      <c r="F11" s="92">
        <f t="shared" si="4"/>
        <v>0</v>
      </c>
      <c r="G11" s="92">
        <v>504475</v>
      </c>
      <c r="H11" s="92">
        <v>0</v>
      </c>
      <c r="I11" s="92">
        <v>0</v>
      </c>
      <c r="J11" s="92">
        <v>24000</v>
      </c>
      <c r="K11" s="92">
        <v>0</v>
      </c>
      <c r="L11" s="92">
        <v>0</v>
      </c>
      <c r="M11" s="50">
        <v>114500</v>
      </c>
      <c r="N11" s="50">
        <v>0</v>
      </c>
      <c r="O11" s="50">
        <v>0</v>
      </c>
      <c r="P11" s="92">
        <v>35970</v>
      </c>
      <c r="Q11" s="92">
        <v>0</v>
      </c>
      <c r="R11" s="92">
        <v>0</v>
      </c>
      <c r="S11" s="92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</row>
    <row r="12" spans="1:246" s="43" customFormat="1" ht="18.75" customHeight="1">
      <c r="A12" s="93">
        <v>7</v>
      </c>
      <c r="B12" s="55" t="s">
        <v>18</v>
      </c>
      <c r="C12" s="92">
        <f t="shared" si="1"/>
        <v>389290</v>
      </c>
      <c r="D12" s="92">
        <f t="shared" si="2"/>
        <v>389290</v>
      </c>
      <c r="E12" s="92">
        <f t="shared" si="3"/>
        <v>0</v>
      </c>
      <c r="F12" s="92">
        <f t="shared" si="4"/>
        <v>0</v>
      </c>
      <c r="G12" s="92">
        <v>274550</v>
      </c>
      <c r="H12" s="92">
        <v>0</v>
      </c>
      <c r="I12" s="92">
        <v>0</v>
      </c>
      <c r="J12" s="92">
        <v>36000</v>
      </c>
      <c r="K12" s="92">
        <v>0</v>
      </c>
      <c r="L12" s="92">
        <v>0</v>
      </c>
      <c r="M12" s="50">
        <v>59000</v>
      </c>
      <c r="N12" s="50">
        <v>0</v>
      </c>
      <c r="O12" s="50">
        <v>0</v>
      </c>
      <c r="P12" s="92">
        <v>19740</v>
      </c>
      <c r="Q12" s="92">
        <v>0</v>
      </c>
      <c r="R12" s="92">
        <v>0</v>
      </c>
      <c r="S12" s="92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</row>
    <row r="13" spans="1:246" s="43" customFormat="1" ht="18.75" customHeight="1">
      <c r="A13" s="93">
        <v>8</v>
      </c>
      <c r="B13" s="55" t="s">
        <v>19</v>
      </c>
      <c r="C13" s="92">
        <f t="shared" si="1"/>
        <v>147040</v>
      </c>
      <c r="D13" s="92">
        <f t="shared" si="2"/>
        <v>147040</v>
      </c>
      <c r="E13" s="92">
        <f t="shared" si="3"/>
        <v>0</v>
      </c>
      <c r="F13" s="92">
        <f t="shared" si="4"/>
        <v>0</v>
      </c>
      <c r="G13" s="92">
        <v>93500</v>
      </c>
      <c r="H13" s="92">
        <v>0</v>
      </c>
      <c r="I13" s="92">
        <v>0</v>
      </c>
      <c r="J13" s="92">
        <v>24000</v>
      </c>
      <c r="K13" s="92">
        <v>0</v>
      </c>
      <c r="L13" s="92">
        <v>0</v>
      </c>
      <c r="M13" s="50">
        <v>22700</v>
      </c>
      <c r="N13" s="50">
        <v>0</v>
      </c>
      <c r="O13" s="50">
        <v>0</v>
      </c>
      <c r="P13" s="92">
        <v>6840</v>
      </c>
      <c r="Q13" s="92">
        <v>0</v>
      </c>
      <c r="R13" s="92">
        <v>0</v>
      </c>
      <c r="S13" s="92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</row>
    <row r="14" spans="1:246" s="43" customFormat="1" ht="18.75" customHeight="1">
      <c r="A14" s="93">
        <v>9</v>
      </c>
      <c r="B14" s="55" t="s">
        <v>20</v>
      </c>
      <c r="C14" s="92">
        <f t="shared" si="1"/>
        <v>799830</v>
      </c>
      <c r="D14" s="92">
        <f t="shared" si="2"/>
        <v>799830</v>
      </c>
      <c r="E14" s="92">
        <f t="shared" si="3"/>
        <v>0</v>
      </c>
      <c r="F14" s="92">
        <f t="shared" si="4"/>
        <v>0</v>
      </c>
      <c r="G14" s="92">
        <v>567800</v>
      </c>
      <c r="H14" s="92">
        <v>0</v>
      </c>
      <c r="I14" s="92">
        <v>0</v>
      </c>
      <c r="J14" s="92">
        <v>75000</v>
      </c>
      <c r="K14" s="92">
        <v>0</v>
      </c>
      <c r="L14" s="92">
        <v>0</v>
      </c>
      <c r="M14" s="50">
        <v>116200</v>
      </c>
      <c r="N14" s="50">
        <v>0</v>
      </c>
      <c r="O14" s="50">
        <v>0</v>
      </c>
      <c r="P14" s="92">
        <v>40830</v>
      </c>
      <c r="Q14" s="92">
        <v>0</v>
      </c>
      <c r="R14" s="92">
        <v>0</v>
      </c>
      <c r="S14" s="92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</row>
    <row r="15" spans="1:246" s="43" customFormat="1" ht="18.75" customHeight="1">
      <c r="A15" s="93">
        <v>10</v>
      </c>
      <c r="B15" s="55" t="s">
        <v>21</v>
      </c>
      <c r="C15" s="92">
        <f t="shared" si="1"/>
        <v>400290</v>
      </c>
      <c r="D15" s="92">
        <f t="shared" si="2"/>
        <v>400290</v>
      </c>
      <c r="E15" s="92">
        <f t="shared" si="3"/>
        <v>0</v>
      </c>
      <c r="F15" s="92">
        <f t="shared" si="4"/>
        <v>0</v>
      </c>
      <c r="G15" s="92">
        <v>249900</v>
      </c>
      <c r="H15" s="92">
        <v>0</v>
      </c>
      <c r="I15" s="92">
        <v>0</v>
      </c>
      <c r="J15" s="92">
        <v>75000</v>
      </c>
      <c r="K15" s="92">
        <v>0</v>
      </c>
      <c r="L15" s="92">
        <v>0</v>
      </c>
      <c r="M15" s="50">
        <v>57000</v>
      </c>
      <c r="N15" s="50">
        <v>0</v>
      </c>
      <c r="O15" s="50">
        <v>0</v>
      </c>
      <c r="P15" s="92">
        <v>18390</v>
      </c>
      <c r="Q15" s="92">
        <v>0</v>
      </c>
      <c r="R15" s="92">
        <v>0</v>
      </c>
      <c r="S15" s="92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</row>
    <row r="16" spans="1:246" s="43" customFormat="1" ht="18.75" customHeight="1">
      <c r="A16" s="93">
        <v>11</v>
      </c>
      <c r="B16" s="55" t="s">
        <v>22</v>
      </c>
      <c r="C16" s="92">
        <f t="shared" si="1"/>
        <v>910725</v>
      </c>
      <c r="D16" s="92">
        <f t="shared" si="2"/>
        <v>910725</v>
      </c>
      <c r="E16" s="92">
        <f t="shared" si="3"/>
        <v>0</v>
      </c>
      <c r="F16" s="92">
        <f t="shared" si="4"/>
        <v>0</v>
      </c>
      <c r="G16" s="92">
        <v>629425</v>
      </c>
      <c r="H16" s="92">
        <v>0</v>
      </c>
      <c r="I16" s="92">
        <v>0</v>
      </c>
      <c r="J16" s="92">
        <v>87000</v>
      </c>
      <c r="K16" s="92">
        <v>0</v>
      </c>
      <c r="L16" s="92">
        <v>0</v>
      </c>
      <c r="M16" s="50">
        <v>149000</v>
      </c>
      <c r="N16" s="50">
        <v>0</v>
      </c>
      <c r="O16" s="50">
        <v>0</v>
      </c>
      <c r="P16" s="92">
        <v>45300</v>
      </c>
      <c r="Q16" s="92">
        <v>0</v>
      </c>
      <c r="R16" s="92">
        <v>0</v>
      </c>
      <c r="S16" s="92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</row>
    <row r="17" spans="1:246" s="43" customFormat="1" ht="18.75" customHeight="1">
      <c r="A17" s="93">
        <v>12</v>
      </c>
      <c r="B17" s="55" t="s">
        <v>23</v>
      </c>
      <c r="C17" s="92">
        <f t="shared" si="1"/>
        <v>0</v>
      </c>
      <c r="D17" s="92">
        <f t="shared" si="2"/>
        <v>0</v>
      </c>
      <c r="E17" s="92">
        <f t="shared" si="3"/>
        <v>0</v>
      </c>
      <c r="F17" s="92">
        <f t="shared" si="4"/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50">
        <v>0</v>
      </c>
      <c r="N17" s="50">
        <v>0</v>
      </c>
      <c r="O17" s="50">
        <v>0</v>
      </c>
      <c r="P17" s="92">
        <v>0</v>
      </c>
      <c r="Q17" s="92">
        <v>0</v>
      </c>
      <c r="R17" s="92">
        <v>0</v>
      </c>
      <c r="S17" s="92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</row>
    <row r="18" spans="1:246" s="43" customFormat="1" ht="18.75" customHeight="1">
      <c r="A18" s="93">
        <v>13</v>
      </c>
      <c r="B18" s="55" t="s">
        <v>24</v>
      </c>
      <c r="C18" s="92">
        <f t="shared" si="1"/>
        <v>593075</v>
      </c>
      <c r="D18" s="92">
        <f t="shared" si="2"/>
        <v>593075</v>
      </c>
      <c r="E18" s="92">
        <f t="shared" si="3"/>
        <v>0</v>
      </c>
      <c r="F18" s="92">
        <f t="shared" si="4"/>
        <v>0</v>
      </c>
      <c r="G18" s="92">
        <v>440725</v>
      </c>
      <c r="H18" s="92">
        <v>0</v>
      </c>
      <c r="I18" s="92">
        <v>0</v>
      </c>
      <c r="J18" s="92">
        <v>24000</v>
      </c>
      <c r="K18" s="92">
        <v>0</v>
      </c>
      <c r="L18" s="92">
        <v>0</v>
      </c>
      <c r="M18" s="50">
        <v>97000</v>
      </c>
      <c r="N18" s="50">
        <v>0</v>
      </c>
      <c r="O18" s="50">
        <v>0</v>
      </c>
      <c r="P18" s="92">
        <v>31350</v>
      </c>
      <c r="Q18" s="92">
        <v>0</v>
      </c>
      <c r="R18" s="92">
        <v>0</v>
      </c>
      <c r="S18" s="92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</row>
    <row r="19" spans="1:246" s="43" customFormat="1" ht="18.75" customHeight="1">
      <c r="A19" s="93">
        <v>14</v>
      </c>
      <c r="B19" s="55" t="s">
        <v>25</v>
      </c>
      <c r="C19" s="92">
        <f t="shared" si="1"/>
        <v>1336415</v>
      </c>
      <c r="D19" s="92">
        <f t="shared" si="2"/>
        <v>348860</v>
      </c>
      <c r="E19" s="92">
        <f t="shared" si="3"/>
        <v>987555</v>
      </c>
      <c r="F19" s="92">
        <f t="shared" si="4"/>
        <v>0</v>
      </c>
      <c r="G19" s="92">
        <v>208250</v>
      </c>
      <c r="H19" s="92">
        <v>660725</v>
      </c>
      <c r="I19" s="92">
        <v>0</v>
      </c>
      <c r="J19" s="92">
        <v>81000</v>
      </c>
      <c r="K19" s="92">
        <v>54000</v>
      </c>
      <c r="L19" s="92">
        <v>0</v>
      </c>
      <c r="M19" s="50">
        <v>44100</v>
      </c>
      <c r="N19" s="50">
        <v>9100</v>
      </c>
      <c r="O19" s="50">
        <v>0</v>
      </c>
      <c r="P19" s="92">
        <v>15510</v>
      </c>
      <c r="Q19" s="92">
        <v>68730</v>
      </c>
      <c r="R19" s="92">
        <v>0</v>
      </c>
      <c r="S19" s="92">
        <v>195000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</row>
    <row r="20" spans="1:246" s="43" customFormat="1" ht="18.75" customHeight="1">
      <c r="A20" s="93">
        <v>15</v>
      </c>
      <c r="B20" s="55" t="s">
        <v>26</v>
      </c>
      <c r="C20" s="92">
        <f t="shared" si="1"/>
        <v>500905</v>
      </c>
      <c r="D20" s="92">
        <f t="shared" si="2"/>
        <v>264610</v>
      </c>
      <c r="E20" s="92">
        <f t="shared" si="3"/>
        <v>236295</v>
      </c>
      <c r="F20" s="92">
        <f t="shared" si="4"/>
        <v>0</v>
      </c>
      <c r="G20" s="92">
        <v>184450</v>
      </c>
      <c r="H20" s="92">
        <v>73125</v>
      </c>
      <c r="I20" s="92"/>
      <c r="J20" s="92">
        <v>24000</v>
      </c>
      <c r="K20" s="92">
        <v>12000</v>
      </c>
      <c r="L20" s="92">
        <v>0</v>
      </c>
      <c r="M20" s="50">
        <v>42900</v>
      </c>
      <c r="N20" s="50">
        <v>9200</v>
      </c>
      <c r="O20" s="50">
        <v>0</v>
      </c>
      <c r="P20" s="92">
        <v>13260</v>
      </c>
      <c r="Q20" s="92">
        <v>11970</v>
      </c>
      <c r="R20" s="92">
        <v>0</v>
      </c>
      <c r="S20" s="92">
        <v>130000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</row>
    <row r="21" spans="1:246" s="43" customFormat="1" ht="18.75" customHeight="1">
      <c r="A21" s="93">
        <v>16</v>
      </c>
      <c r="B21" s="55" t="s">
        <v>27</v>
      </c>
      <c r="C21" s="92">
        <f t="shared" si="1"/>
        <v>848675</v>
      </c>
      <c r="D21" s="92">
        <f t="shared" si="2"/>
        <v>195685</v>
      </c>
      <c r="E21" s="92">
        <f t="shared" si="3"/>
        <v>652990</v>
      </c>
      <c r="F21" s="92">
        <f t="shared" si="4"/>
        <v>0</v>
      </c>
      <c r="G21" s="92">
        <v>144075</v>
      </c>
      <c r="H21" s="92">
        <v>245700</v>
      </c>
      <c r="I21" s="92"/>
      <c r="J21" s="92">
        <v>24000</v>
      </c>
      <c r="K21" s="92">
        <v>39000</v>
      </c>
      <c r="L21" s="92">
        <v>0</v>
      </c>
      <c r="M21" s="50">
        <v>17200</v>
      </c>
      <c r="N21" s="50">
        <v>15900</v>
      </c>
      <c r="O21" s="50">
        <v>0</v>
      </c>
      <c r="P21" s="92">
        <v>10410</v>
      </c>
      <c r="Q21" s="92">
        <v>27390</v>
      </c>
      <c r="R21" s="92">
        <v>0</v>
      </c>
      <c r="S21" s="92">
        <v>325000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</row>
    <row r="22" spans="1:246" s="43" customFormat="1" ht="18.75" customHeight="1">
      <c r="A22" s="93">
        <v>17</v>
      </c>
      <c r="B22" s="55" t="s">
        <v>28</v>
      </c>
      <c r="C22" s="92">
        <f t="shared" si="1"/>
        <v>340355</v>
      </c>
      <c r="D22" s="92">
        <f t="shared" si="2"/>
        <v>0</v>
      </c>
      <c r="E22" s="92">
        <f t="shared" si="3"/>
        <v>340355</v>
      </c>
      <c r="F22" s="92">
        <f t="shared" si="4"/>
        <v>0</v>
      </c>
      <c r="G22" s="92"/>
      <c r="H22" s="92">
        <v>99775</v>
      </c>
      <c r="I22" s="92"/>
      <c r="J22" s="92">
        <v>0</v>
      </c>
      <c r="K22" s="92">
        <v>12000</v>
      </c>
      <c r="L22" s="92">
        <v>0</v>
      </c>
      <c r="M22" s="50">
        <v>0</v>
      </c>
      <c r="N22" s="50">
        <v>22900</v>
      </c>
      <c r="O22" s="50">
        <v>0</v>
      </c>
      <c r="P22" s="92">
        <v>0</v>
      </c>
      <c r="Q22" s="92">
        <v>10680</v>
      </c>
      <c r="R22" s="92">
        <v>0</v>
      </c>
      <c r="S22" s="92">
        <v>195000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</row>
    <row r="23" spans="1:246" s="43" customFormat="1" ht="18.75" customHeight="1">
      <c r="A23" s="93">
        <v>18</v>
      </c>
      <c r="B23" s="55" t="s">
        <v>29</v>
      </c>
      <c r="C23" s="92">
        <f t="shared" si="1"/>
        <v>403535</v>
      </c>
      <c r="D23" s="92">
        <f t="shared" si="2"/>
        <v>105265</v>
      </c>
      <c r="E23" s="92">
        <f t="shared" si="3"/>
        <v>298270</v>
      </c>
      <c r="F23" s="92">
        <f t="shared" si="4"/>
        <v>0</v>
      </c>
      <c r="G23" s="92">
        <v>73525</v>
      </c>
      <c r="H23" s="92">
        <v>76050</v>
      </c>
      <c r="I23" s="92"/>
      <c r="J23" s="92">
        <v>15000</v>
      </c>
      <c r="K23" s="92">
        <v>9000</v>
      </c>
      <c r="L23" s="92">
        <v>0</v>
      </c>
      <c r="M23" s="50">
        <v>11400</v>
      </c>
      <c r="N23" s="50">
        <v>10300</v>
      </c>
      <c r="O23" s="50">
        <v>0</v>
      </c>
      <c r="P23" s="92">
        <v>5340</v>
      </c>
      <c r="Q23" s="92">
        <v>7920</v>
      </c>
      <c r="R23" s="92">
        <v>0</v>
      </c>
      <c r="S23" s="92">
        <v>195000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</row>
    <row r="24" spans="1:246" s="43" customFormat="1" ht="18.75" customHeight="1">
      <c r="A24" s="93">
        <v>19</v>
      </c>
      <c r="B24" s="55" t="s">
        <v>30</v>
      </c>
      <c r="C24" s="92">
        <f t="shared" si="1"/>
        <v>181160</v>
      </c>
      <c r="D24" s="92">
        <f t="shared" si="2"/>
        <v>56180</v>
      </c>
      <c r="E24" s="92">
        <f t="shared" si="3"/>
        <v>124980</v>
      </c>
      <c r="F24" s="92">
        <f t="shared" si="4"/>
        <v>0</v>
      </c>
      <c r="G24" s="92">
        <v>42500</v>
      </c>
      <c r="H24" s="92">
        <v>53950</v>
      </c>
      <c r="I24" s="92"/>
      <c r="J24" s="92">
        <v>9000</v>
      </c>
      <c r="K24" s="92"/>
      <c r="L24" s="92">
        <v>0</v>
      </c>
      <c r="M24" s="50">
        <v>3000</v>
      </c>
      <c r="N24" s="50">
        <v>900</v>
      </c>
      <c r="O24" s="50">
        <v>0</v>
      </c>
      <c r="P24" s="92">
        <v>1680</v>
      </c>
      <c r="Q24" s="92">
        <v>5130</v>
      </c>
      <c r="R24" s="92">
        <v>0</v>
      </c>
      <c r="S24" s="92">
        <v>65000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</row>
    <row r="25" spans="1:246" s="43" customFormat="1" ht="18.75" customHeight="1">
      <c r="A25" s="93">
        <v>20</v>
      </c>
      <c r="B25" s="55" t="s">
        <v>31</v>
      </c>
      <c r="C25" s="92">
        <f t="shared" si="1"/>
        <v>964810</v>
      </c>
      <c r="D25" s="92">
        <f t="shared" si="2"/>
        <v>0</v>
      </c>
      <c r="E25" s="92">
        <f t="shared" si="3"/>
        <v>964810</v>
      </c>
      <c r="F25" s="92">
        <f t="shared" si="4"/>
        <v>0</v>
      </c>
      <c r="G25" s="92"/>
      <c r="H25" s="92">
        <v>596050</v>
      </c>
      <c r="I25" s="92"/>
      <c r="J25" s="92">
        <v>0</v>
      </c>
      <c r="K25" s="92">
        <v>60000</v>
      </c>
      <c r="L25" s="92">
        <v>0</v>
      </c>
      <c r="M25" s="50">
        <v>0</v>
      </c>
      <c r="N25" s="50">
        <v>21200</v>
      </c>
      <c r="O25" s="50">
        <v>0</v>
      </c>
      <c r="P25" s="92">
        <v>0</v>
      </c>
      <c r="Q25" s="92">
        <v>60060</v>
      </c>
      <c r="R25" s="92">
        <v>0</v>
      </c>
      <c r="S25" s="92">
        <v>227500</v>
      </c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</row>
    <row r="26" spans="1:246" s="43" customFormat="1" ht="18.75" customHeight="1">
      <c r="A26" s="93">
        <v>21</v>
      </c>
      <c r="B26" s="74" t="s">
        <v>32</v>
      </c>
      <c r="C26" s="92">
        <f t="shared" si="1"/>
        <v>38350</v>
      </c>
      <c r="D26" s="92">
        <f t="shared" si="2"/>
        <v>0</v>
      </c>
      <c r="E26" s="92">
        <f t="shared" si="3"/>
        <v>38350</v>
      </c>
      <c r="F26" s="92">
        <f t="shared" si="4"/>
        <v>0</v>
      </c>
      <c r="G26" s="92">
        <v>0</v>
      </c>
      <c r="H26" s="92">
        <v>0</v>
      </c>
      <c r="I26" s="92"/>
      <c r="J26" s="92">
        <v>0</v>
      </c>
      <c r="K26" s="92">
        <v>3000</v>
      </c>
      <c r="L26" s="92">
        <v>0</v>
      </c>
      <c r="M26" s="50">
        <v>0</v>
      </c>
      <c r="N26" s="50">
        <v>0</v>
      </c>
      <c r="O26" s="50">
        <v>0</v>
      </c>
      <c r="P26" s="92">
        <v>0</v>
      </c>
      <c r="Q26" s="92">
        <v>2850</v>
      </c>
      <c r="R26" s="92">
        <v>0</v>
      </c>
      <c r="S26" s="92">
        <v>32500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</row>
    <row r="27" spans="1:246" s="43" customFormat="1" ht="18.75" customHeight="1">
      <c r="A27" s="93">
        <v>22</v>
      </c>
      <c r="B27" s="74" t="s">
        <v>33</v>
      </c>
      <c r="C27" s="92">
        <f t="shared" si="1"/>
        <v>959965</v>
      </c>
      <c r="D27" s="92">
        <f t="shared" si="2"/>
        <v>0</v>
      </c>
      <c r="E27" s="92">
        <f t="shared" si="3"/>
        <v>959965</v>
      </c>
      <c r="F27" s="92">
        <f t="shared" si="4"/>
        <v>0</v>
      </c>
      <c r="G27" s="92">
        <v>0</v>
      </c>
      <c r="H27" s="92">
        <v>548925</v>
      </c>
      <c r="I27" s="92">
        <v>0</v>
      </c>
      <c r="J27" s="92">
        <v>0</v>
      </c>
      <c r="K27" s="92">
        <v>39000</v>
      </c>
      <c r="L27" s="92">
        <v>0</v>
      </c>
      <c r="M27" s="50">
        <v>0</v>
      </c>
      <c r="N27" s="50">
        <v>22600</v>
      </c>
      <c r="O27" s="50">
        <v>0</v>
      </c>
      <c r="P27" s="92">
        <v>0</v>
      </c>
      <c r="Q27" s="92">
        <v>56940</v>
      </c>
      <c r="R27" s="92">
        <v>0</v>
      </c>
      <c r="S27" s="92">
        <v>292500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</row>
    <row r="28" spans="1:246" s="43" customFormat="1" ht="18.75" customHeight="1">
      <c r="A28" s="93">
        <v>23</v>
      </c>
      <c r="B28" s="74" t="s">
        <v>34</v>
      </c>
      <c r="C28" s="92">
        <f t="shared" si="1"/>
        <v>490000</v>
      </c>
      <c r="D28" s="92">
        <f t="shared" si="2"/>
        <v>0</v>
      </c>
      <c r="E28" s="92">
        <f t="shared" si="3"/>
        <v>490000</v>
      </c>
      <c r="F28" s="92">
        <f t="shared" si="4"/>
        <v>0</v>
      </c>
      <c r="G28" s="92">
        <v>0</v>
      </c>
      <c r="H28" s="92">
        <v>290550</v>
      </c>
      <c r="I28" s="92">
        <v>0</v>
      </c>
      <c r="J28" s="92">
        <v>0</v>
      </c>
      <c r="K28" s="92">
        <v>39000</v>
      </c>
      <c r="L28" s="92">
        <v>0</v>
      </c>
      <c r="M28" s="50">
        <v>0</v>
      </c>
      <c r="N28" s="50">
        <v>0</v>
      </c>
      <c r="O28" s="50">
        <v>0</v>
      </c>
      <c r="P28" s="92">
        <v>0</v>
      </c>
      <c r="Q28" s="92">
        <v>30450</v>
      </c>
      <c r="R28" s="92">
        <v>0</v>
      </c>
      <c r="S28" s="92">
        <v>130000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</row>
    <row r="29" spans="1:246" s="43" customFormat="1" ht="18.75" customHeight="1">
      <c r="A29" s="93">
        <v>24</v>
      </c>
      <c r="B29" s="74" t="s">
        <v>35</v>
      </c>
      <c r="C29" s="92">
        <f t="shared" si="1"/>
        <v>341680</v>
      </c>
      <c r="D29" s="92">
        <f t="shared" si="2"/>
        <v>0</v>
      </c>
      <c r="E29" s="92">
        <f t="shared" si="3"/>
        <v>341680</v>
      </c>
      <c r="F29" s="92">
        <f t="shared" si="4"/>
        <v>0</v>
      </c>
      <c r="G29" s="92">
        <v>0</v>
      </c>
      <c r="H29" s="92">
        <v>53950</v>
      </c>
      <c r="I29" s="92">
        <v>0</v>
      </c>
      <c r="J29" s="92">
        <v>0</v>
      </c>
      <c r="K29" s="92">
        <v>9000</v>
      </c>
      <c r="L29" s="92">
        <v>0</v>
      </c>
      <c r="M29" s="50">
        <v>0</v>
      </c>
      <c r="N29" s="50">
        <v>11800</v>
      </c>
      <c r="O29" s="50">
        <v>0</v>
      </c>
      <c r="P29" s="92">
        <v>0</v>
      </c>
      <c r="Q29" s="92">
        <v>6930</v>
      </c>
      <c r="R29" s="92">
        <v>0</v>
      </c>
      <c r="S29" s="92">
        <v>260000</v>
      </c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</row>
    <row r="30" spans="1:246" s="43" customFormat="1" ht="18.75" customHeight="1">
      <c r="A30" s="93">
        <v>25</v>
      </c>
      <c r="B30" s="74" t="s">
        <v>36</v>
      </c>
      <c r="C30" s="92">
        <f t="shared" si="1"/>
        <v>394620</v>
      </c>
      <c r="D30" s="92">
        <f t="shared" si="2"/>
        <v>0</v>
      </c>
      <c r="E30" s="92">
        <f t="shared" si="3"/>
        <v>394620</v>
      </c>
      <c r="F30" s="92">
        <f t="shared" si="4"/>
        <v>0</v>
      </c>
      <c r="G30" s="92">
        <v>0</v>
      </c>
      <c r="H30" s="92">
        <v>148850</v>
      </c>
      <c r="I30" s="92">
        <v>0</v>
      </c>
      <c r="J30" s="92">
        <v>0</v>
      </c>
      <c r="K30" s="92">
        <v>12000</v>
      </c>
      <c r="L30" s="92">
        <v>0</v>
      </c>
      <c r="M30" s="50">
        <v>0</v>
      </c>
      <c r="N30" s="50">
        <v>22000</v>
      </c>
      <c r="O30" s="50">
        <v>0</v>
      </c>
      <c r="P30" s="92">
        <v>0</v>
      </c>
      <c r="Q30" s="92">
        <v>16770</v>
      </c>
      <c r="R30" s="92">
        <v>0</v>
      </c>
      <c r="S30" s="92">
        <v>195000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</row>
    <row r="31" spans="1:246" s="43" customFormat="1" ht="18.75" customHeight="1">
      <c r="A31" s="93">
        <v>26</v>
      </c>
      <c r="B31" s="74" t="s">
        <v>37</v>
      </c>
      <c r="C31" s="92">
        <f t="shared" si="1"/>
        <v>1587100</v>
      </c>
      <c r="D31" s="92">
        <f t="shared" si="2"/>
        <v>0</v>
      </c>
      <c r="E31" s="92">
        <f t="shared" si="3"/>
        <v>1587100</v>
      </c>
      <c r="F31" s="92">
        <f t="shared" si="4"/>
        <v>0</v>
      </c>
      <c r="G31" s="92">
        <v>0</v>
      </c>
      <c r="H31" s="92">
        <v>1134900</v>
      </c>
      <c r="I31" s="92">
        <v>0</v>
      </c>
      <c r="J31" s="92">
        <v>0</v>
      </c>
      <c r="K31" s="92">
        <v>114000</v>
      </c>
      <c r="L31" s="92">
        <v>0</v>
      </c>
      <c r="M31" s="50">
        <v>0</v>
      </c>
      <c r="N31" s="50">
        <v>0</v>
      </c>
      <c r="O31" s="50">
        <v>0</v>
      </c>
      <c r="P31" s="92">
        <v>0</v>
      </c>
      <c r="Q31" s="92">
        <v>110700</v>
      </c>
      <c r="R31" s="92">
        <v>0</v>
      </c>
      <c r="S31" s="92">
        <v>227500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</row>
    <row r="32" spans="1:246" s="43" customFormat="1" ht="18.75" customHeight="1">
      <c r="A32" s="93">
        <v>27</v>
      </c>
      <c r="B32" s="74" t="s">
        <v>38</v>
      </c>
      <c r="C32" s="92">
        <f t="shared" si="1"/>
        <v>1106195</v>
      </c>
      <c r="D32" s="92">
        <f t="shared" si="2"/>
        <v>0</v>
      </c>
      <c r="E32" s="92">
        <f t="shared" si="3"/>
        <v>1106195</v>
      </c>
      <c r="F32" s="92">
        <f t="shared" si="4"/>
        <v>0</v>
      </c>
      <c r="G32" s="92">
        <v>0</v>
      </c>
      <c r="H32" s="92">
        <v>748475</v>
      </c>
      <c r="I32" s="92"/>
      <c r="J32" s="92">
        <v>0</v>
      </c>
      <c r="K32" s="92">
        <v>84000</v>
      </c>
      <c r="L32" s="92"/>
      <c r="M32" s="50">
        <v>0</v>
      </c>
      <c r="N32" s="50">
        <v>0</v>
      </c>
      <c r="O32" s="50">
        <v>0</v>
      </c>
      <c r="P32" s="92">
        <v>0</v>
      </c>
      <c r="Q32" s="92">
        <v>78720</v>
      </c>
      <c r="R32" s="92">
        <v>0</v>
      </c>
      <c r="S32" s="92">
        <v>195000</v>
      </c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</row>
    <row r="33" spans="1:246" s="43" customFormat="1" ht="18.75" customHeight="1">
      <c r="A33" s="93">
        <v>28</v>
      </c>
      <c r="B33" s="74" t="s">
        <v>39</v>
      </c>
      <c r="C33" s="92">
        <f t="shared" si="1"/>
        <v>1030360</v>
      </c>
      <c r="D33" s="92">
        <f t="shared" si="2"/>
        <v>0</v>
      </c>
      <c r="E33" s="92">
        <f t="shared" si="3"/>
        <v>1030360</v>
      </c>
      <c r="F33" s="92">
        <f t="shared" si="4"/>
        <v>0</v>
      </c>
      <c r="G33" s="92">
        <v>0</v>
      </c>
      <c r="H33" s="92">
        <v>712400</v>
      </c>
      <c r="I33" s="92">
        <v>0</v>
      </c>
      <c r="J33" s="92">
        <v>0</v>
      </c>
      <c r="K33" s="92">
        <v>84000</v>
      </c>
      <c r="L33" s="92">
        <v>0</v>
      </c>
      <c r="M33" s="50">
        <v>0</v>
      </c>
      <c r="N33" s="50">
        <v>0</v>
      </c>
      <c r="O33" s="50">
        <v>0</v>
      </c>
      <c r="P33" s="92">
        <v>0</v>
      </c>
      <c r="Q33" s="92">
        <v>71460</v>
      </c>
      <c r="R33" s="92">
        <v>0</v>
      </c>
      <c r="S33" s="92">
        <v>162500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</row>
    <row r="34" spans="1:246" s="43" customFormat="1" ht="18.75" customHeight="1">
      <c r="A34" s="93">
        <v>29</v>
      </c>
      <c r="B34" s="74" t="s">
        <v>40</v>
      </c>
      <c r="C34" s="92">
        <f t="shared" si="1"/>
        <v>593335</v>
      </c>
      <c r="D34" s="92">
        <f t="shared" si="2"/>
        <v>0</v>
      </c>
      <c r="E34" s="92">
        <f t="shared" si="3"/>
        <v>593335</v>
      </c>
      <c r="F34" s="92">
        <f t="shared" si="4"/>
        <v>0</v>
      </c>
      <c r="G34" s="92">
        <v>0</v>
      </c>
      <c r="H34" s="92">
        <v>182325</v>
      </c>
      <c r="I34" s="92">
        <v>0</v>
      </c>
      <c r="J34" s="92">
        <v>0</v>
      </c>
      <c r="K34" s="92">
        <v>21000</v>
      </c>
      <c r="L34" s="92">
        <v>0</v>
      </c>
      <c r="M34" s="50">
        <v>0</v>
      </c>
      <c r="N34" s="50">
        <v>38700</v>
      </c>
      <c r="O34" s="50">
        <v>0</v>
      </c>
      <c r="P34" s="92">
        <v>0</v>
      </c>
      <c r="Q34" s="92">
        <v>26310</v>
      </c>
      <c r="R34" s="92">
        <v>0</v>
      </c>
      <c r="S34" s="92">
        <v>325000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</row>
    <row r="35" spans="1:246" s="43" customFormat="1" ht="18.75" customHeight="1">
      <c r="A35" s="93">
        <v>30</v>
      </c>
      <c r="B35" s="74" t="s">
        <v>41</v>
      </c>
      <c r="C35" s="92">
        <f t="shared" si="1"/>
        <v>455330</v>
      </c>
      <c r="D35" s="92">
        <f t="shared" si="2"/>
        <v>0</v>
      </c>
      <c r="E35" s="92">
        <f t="shared" si="3"/>
        <v>455330</v>
      </c>
      <c r="F35" s="92">
        <f t="shared" si="4"/>
        <v>0</v>
      </c>
      <c r="G35" s="92">
        <v>0</v>
      </c>
      <c r="H35" s="92">
        <v>189800</v>
      </c>
      <c r="I35" s="92">
        <v>0</v>
      </c>
      <c r="J35" s="92">
        <v>0</v>
      </c>
      <c r="K35" s="92">
        <v>42000</v>
      </c>
      <c r="L35" s="92"/>
      <c r="M35" s="50">
        <v>0</v>
      </c>
      <c r="N35" s="50">
        <v>5400</v>
      </c>
      <c r="O35" s="50">
        <v>0</v>
      </c>
      <c r="P35" s="92">
        <v>0</v>
      </c>
      <c r="Q35" s="92">
        <v>23130</v>
      </c>
      <c r="R35" s="92">
        <v>0</v>
      </c>
      <c r="S35" s="92">
        <v>195000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</row>
    <row r="36" spans="1:246" s="43" customFormat="1" ht="18.75" customHeight="1">
      <c r="A36" s="93">
        <v>31</v>
      </c>
      <c r="B36" s="74" t="s">
        <v>42</v>
      </c>
      <c r="C36" s="92">
        <f t="shared" si="1"/>
        <v>852400</v>
      </c>
      <c r="D36" s="92">
        <f t="shared" si="2"/>
        <v>0</v>
      </c>
      <c r="E36" s="92">
        <f t="shared" si="3"/>
        <v>852400</v>
      </c>
      <c r="F36" s="92">
        <f t="shared" si="4"/>
        <v>0</v>
      </c>
      <c r="G36" s="92">
        <v>0</v>
      </c>
      <c r="H36" s="92">
        <v>388700</v>
      </c>
      <c r="I36" s="92">
        <v>0</v>
      </c>
      <c r="J36" s="92">
        <v>0</v>
      </c>
      <c r="K36" s="92">
        <v>39000</v>
      </c>
      <c r="L36" s="92">
        <v>0</v>
      </c>
      <c r="M36" s="50">
        <v>0</v>
      </c>
      <c r="N36" s="50">
        <v>54700</v>
      </c>
      <c r="O36" s="50">
        <v>0</v>
      </c>
      <c r="P36" s="92">
        <v>0</v>
      </c>
      <c r="Q36" s="92">
        <v>45000</v>
      </c>
      <c r="R36" s="92">
        <v>0</v>
      </c>
      <c r="S36" s="92">
        <v>325000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</row>
    <row r="37" spans="1:246" s="43" customFormat="1" ht="18.75" customHeight="1">
      <c r="A37" s="93">
        <v>32</v>
      </c>
      <c r="B37" s="74" t="s">
        <v>43</v>
      </c>
      <c r="C37" s="92">
        <f t="shared" si="1"/>
        <v>301740</v>
      </c>
      <c r="D37" s="92">
        <f t="shared" si="2"/>
        <v>0</v>
      </c>
      <c r="E37" s="92">
        <f t="shared" si="3"/>
        <v>0</v>
      </c>
      <c r="F37" s="92">
        <f t="shared" si="4"/>
        <v>301740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300000</v>
      </c>
      <c r="M37" s="50">
        <v>0</v>
      </c>
      <c r="N37" s="50">
        <v>0</v>
      </c>
      <c r="O37" s="50">
        <v>0</v>
      </c>
      <c r="P37" s="92">
        <v>0</v>
      </c>
      <c r="Q37" s="92">
        <v>0</v>
      </c>
      <c r="R37" s="92">
        <v>1740</v>
      </c>
      <c r="S37" s="92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</row>
    <row r="38" spans="1:246" s="43" customFormat="1" ht="18.75" customHeight="1">
      <c r="A38" s="93">
        <v>33</v>
      </c>
      <c r="B38" s="74" t="s">
        <v>44</v>
      </c>
      <c r="C38" s="92">
        <f t="shared" si="1"/>
        <v>924375</v>
      </c>
      <c r="D38" s="92">
        <f t="shared" si="2"/>
        <v>0</v>
      </c>
      <c r="E38" s="92">
        <f t="shared" si="3"/>
        <v>924375</v>
      </c>
      <c r="F38" s="92">
        <f t="shared" si="4"/>
        <v>0</v>
      </c>
      <c r="G38" s="92">
        <v>0</v>
      </c>
      <c r="H38" s="92">
        <v>882375</v>
      </c>
      <c r="I38" s="92">
        <v>0</v>
      </c>
      <c r="J38" s="92">
        <v>0</v>
      </c>
      <c r="K38" s="92">
        <v>42000</v>
      </c>
      <c r="L38" s="92">
        <v>0</v>
      </c>
      <c r="M38" s="50">
        <v>0</v>
      </c>
      <c r="N38" s="50">
        <v>0</v>
      </c>
      <c r="O38" s="50">
        <v>0</v>
      </c>
      <c r="P38" s="92">
        <v>0</v>
      </c>
      <c r="Q38" s="92"/>
      <c r="R38" s="92">
        <v>0</v>
      </c>
      <c r="S38" s="92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</row>
    <row r="39" spans="1:246" s="43" customFormat="1" ht="18.75" customHeight="1">
      <c r="A39" s="93">
        <v>34</v>
      </c>
      <c r="B39" s="74" t="s">
        <v>45</v>
      </c>
      <c r="C39" s="92">
        <f t="shared" si="1"/>
        <v>1048025</v>
      </c>
      <c r="D39" s="92">
        <f t="shared" si="2"/>
        <v>0</v>
      </c>
      <c r="E39" s="92">
        <f t="shared" si="3"/>
        <v>1048025</v>
      </c>
      <c r="F39" s="92">
        <f t="shared" si="4"/>
        <v>0</v>
      </c>
      <c r="G39" s="92">
        <v>0</v>
      </c>
      <c r="H39" s="92">
        <v>1000025</v>
      </c>
      <c r="I39" s="92">
        <v>0</v>
      </c>
      <c r="J39" s="92">
        <v>0</v>
      </c>
      <c r="K39" s="92">
        <v>48000</v>
      </c>
      <c r="L39" s="92">
        <v>0</v>
      </c>
      <c r="M39" s="50">
        <v>0</v>
      </c>
      <c r="N39" s="50">
        <v>0</v>
      </c>
      <c r="O39" s="50">
        <v>0</v>
      </c>
      <c r="P39" s="92">
        <v>0</v>
      </c>
      <c r="Q39" s="92"/>
      <c r="R39" s="92">
        <v>0</v>
      </c>
      <c r="S39" s="92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</row>
    <row r="40" spans="1:246" s="43" customFormat="1" ht="18.75" customHeight="1">
      <c r="A40" s="93">
        <v>35</v>
      </c>
      <c r="B40" s="74" t="s">
        <v>46</v>
      </c>
      <c r="C40" s="92">
        <f t="shared" si="1"/>
        <v>1104100</v>
      </c>
      <c r="D40" s="92">
        <f t="shared" si="2"/>
        <v>0</v>
      </c>
      <c r="E40" s="92">
        <f t="shared" si="3"/>
        <v>1104100</v>
      </c>
      <c r="F40" s="92">
        <f t="shared" si="4"/>
        <v>0</v>
      </c>
      <c r="G40" s="92">
        <v>0</v>
      </c>
      <c r="H40" s="92">
        <v>1062100</v>
      </c>
      <c r="I40" s="92">
        <v>0</v>
      </c>
      <c r="J40" s="92">
        <v>0</v>
      </c>
      <c r="K40" s="92">
        <v>42000</v>
      </c>
      <c r="L40" s="92">
        <v>0</v>
      </c>
      <c r="M40" s="50">
        <v>0</v>
      </c>
      <c r="N40" s="50">
        <v>0</v>
      </c>
      <c r="O40" s="50">
        <v>0</v>
      </c>
      <c r="P40" s="92">
        <v>0</v>
      </c>
      <c r="Q40" s="92"/>
      <c r="R40" s="92">
        <v>0</v>
      </c>
      <c r="S40" s="92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</row>
    <row r="41" spans="1:246" s="43" customFormat="1" ht="18.75" customHeight="1">
      <c r="A41" s="93">
        <v>36</v>
      </c>
      <c r="B41" s="74" t="s">
        <v>47</v>
      </c>
      <c r="C41" s="92">
        <f t="shared" si="1"/>
        <v>701025</v>
      </c>
      <c r="D41" s="92">
        <f t="shared" si="2"/>
        <v>0</v>
      </c>
      <c r="E41" s="92">
        <f t="shared" si="3"/>
        <v>701025</v>
      </c>
      <c r="F41" s="92">
        <f t="shared" si="4"/>
        <v>0</v>
      </c>
      <c r="G41" s="92">
        <v>0</v>
      </c>
      <c r="H41" s="92">
        <v>662025</v>
      </c>
      <c r="I41" s="92">
        <v>0</v>
      </c>
      <c r="J41" s="92">
        <v>0</v>
      </c>
      <c r="K41" s="92">
        <v>39000</v>
      </c>
      <c r="L41" s="92">
        <v>0</v>
      </c>
      <c r="M41" s="50">
        <v>0</v>
      </c>
      <c r="N41" s="50">
        <v>0</v>
      </c>
      <c r="O41" s="50">
        <v>0</v>
      </c>
      <c r="P41" s="92">
        <v>0</v>
      </c>
      <c r="Q41" s="92"/>
      <c r="R41" s="92">
        <v>0</v>
      </c>
      <c r="S41" s="92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</row>
    <row r="42" spans="1:246" s="43" customFormat="1" ht="18.75" customHeight="1">
      <c r="A42" s="93">
        <v>37</v>
      </c>
      <c r="B42" s="74" t="s">
        <v>48</v>
      </c>
      <c r="C42" s="92">
        <f t="shared" si="1"/>
        <v>786475</v>
      </c>
      <c r="D42" s="92">
        <f t="shared" si="2"/>
        <v>0</v>
      </c>
      <c r="E42" s="92">
        <f t="shared" si="3"/>
        <v>786475</v>
      </c>
      <c r="F42" s="92">
        <f t="shared" si="4"/>
        <v>0</v>
      </c>
      <c r="G42" s="92">
        <v>0</v>
      </c>
      <c r="H42" s="92">
        <v>735475</v>
      </c>
      <c r="I42" s="92">
        <v>0</v>
      </c>
      <c r="J42" s="92">
        <v>0</v>
      </c>
      <c r="K42" s="92">
        <v>51000</v>
      </c>
      <c r="L42" s="92">
        <v>0</v>
      </c>
      <c r="M42" s="50">
        <v>0</v>
      </c>
      <c r="N42" s="50">
        <v>0</v>
      </c>
      <c r="O42" s="50">
        <v>0</v>
      </c>
      <c r="P42" s="92">
        <v>0</v>
      </c>
      <c r="Q42" s="92"/>
      <c r="R42" s="92">
        <v>0</v>
      </c>
      <c r="S42" s="92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</row>
    <row r="43" spans="1:246" s="43" customFormat="1" ht="18.75" customHeight="1">
      <c r="A43" s="93">
        <v>38</v>
      </c>
      <c r="B43" s="74" t="s">
        <v>49</v>
      </c>
      <c r="C43" s="92">
        <f t="shared" si="1"/>
        <v>128375</v>
      </c>
      <c r="D43" s="92">
        <f t="shared" si="2"/>
        <v>0</v>
      </c>
      <c r="E43" s="92">
        <f t="shared" si="3"/>
        <v>128375</v>
      </c>
      <c r="F43" s="92">
        <f t="shared" si="4"/>
        <v>0</v>
      </c>
      <c r="G43" s="92">
        <v>0</v>
      </c>
      <c r="H43" s="92">
        <v>128375</v>
      </c>
      <c r="I43" s="92">
        <v>0</v>
      </c>
      <c r="J43" s="92">
        <v>0</v>
      </c>
      <c r="K43" s="92">
        <v>0</v>
      </c>
      <c r="L43" s="92">
        <v>0</v>
      </c>
      <c r="M43" s="50">
        <v>0</v>
      </c>
      <c r="N43" s="50">
        <v>0</v>
      </c>
      <c r="O43" s="50">
        <v>0</v>
      </c>
      <c r="P43" s="92">
        <v>0</v>
      </c>
      <c r="Q43" s="92"/>
      <c r="R43" s="92">
        <v>0</v>
      </c>
      <c r="S43" s="92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</row>
    <row r="44" spans="1:246" s="43" customFormat="1" ht="18.75" customHeight="1">
      <c r="A44" s="93">
        <v>39</v>
      </c>
      <c r="B44" s="74" t="s">
        <v>50</v>
      </c>
      <c r="C44" s="92">
        <f t="shared" si="1"/>
        <v>362300</v>
      </c>
      <c r="D44" s="92">
        <f t="shared" si="2"/>
        <v>0</v>
      </c>
      <c r="E44" s="92">
        <f t="shared" si="3"/>
        <v>362300</v>
      </c>
      <c r="F44" s="92">
        <f t="shared" si="4"/>
        <v>0</v>
      </c>
      <c r="G44" s="92">
        <v>0</v>
      </c>
      <c r="H44" s="92">
        <v>326300</v>
      </c>
      <c r="I44" s="92">
        <v>0</v>
      </c>
      <c r="J44" s="92">
        <v>0</v>
      </c>
      <c r="K44" s="92">
        <v>36000</v>
      </c>
      <c r="L44" s="92">
        <v>0</v>
      </c>
      <c r="M44" s="50">
        <v>0</v>
      </c>
      <c r="N44" s="50">
        <v>0</v>
      </c>
      <c r="O44" s="50">
        <v>0</v>
      </c>
      <c r="P44" s="92">
        <v>0</v>
      </c>
      <c r="Q44" s="92"/>
      <c r="R44" s="92">
        <v>0</v>
      </c>
      <c r="S44" s="92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</row>
    <row r="45" spans="1:246" s="43" customFormat="1" ht="18.75" customHeight="1">
      <c r="A45" s="93">
        <v>40</v>
      </c>
      <c r="B45" s="74" t="s">
        <v>51</v>
      </c>
      <c r="C45" s="92">
        <f t="shared" si="1"/>
        <v>334925</v>
      </c>
      <c r="D45" s="92">
        <f t="shared" si="2"/>
        <v>0</v>
      </c>
      <c r="E45" s="92">
        <f t="shared" si="3"/>
        <v>334925</v>
      </c>
      <c r="F45" s="92">
        <f t="shared" si="4"/>
        <v>0</v>
      </c>
      <c r="G45" s="92">
        <v>0</v>
      </c>
      <c r="H45" s="92">
        <v>301925</v>
      </c>
      <c r="I45" s="92">
        <v>0</v>
      </c>
      <c r="J45" s="92">
        <v>0</v>
      </c>
      <c r="K45" s="92">
        <v>33000</v>
      </c>
      <c r="L45" s="92">
        <v>0</v>
      </c>
      <c r="M45" s="50"/>
      <c r="N45" s="50"/>
      <c r="O45" s="50"/>
      <c r="P45" s="92">
        <v>0</v>
      </c>
      <c r="Q45" s="92"/>
      <c r="R45" s="92">
        <v>0</v>
      </c>
      <c r="S45" s="92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</row>
    <row r="46" spans="1:246" s="43" customFormat="1" ht="18.75" customHeight="1">
      <c r="A46" s="93">
        <v>41</v>
      </c>
      <c r="B46" s="74" t="s">
        <v>52</v>
      </c>
      <c r="C46" s="92">
        <f t="shared" si="1"/>
        <v>383100</v>
      </c>
      <c r="D46" s="92">
        <f t="shared" si="2"/>
        <v>0</v>
      </c>
      <c r="E46" s="92">
        <f t="shared" si="3"/>
        <v>383100</v>
      </c>
      <c r="F46" s="92">
        <f t="shared" si="4"/>
        <v>0</v>
      </c>
      <c r="G46" s="92">
        <v>0</v>
      </c>
      <c r="H46" s="92">
        <v>347100</v>
      </c>
      <c r="I46" s="92">
        <v>0</v>
      </c>
      <c r="J46" s="92">
        <v>0</v>
      </c>
      <c r="K46" s="92">
        <v>36000</v>
      </c>
      <c r="L46" s="92">
        <v>0</v>
      </c>
      <c r="M46" s="50"/>
      <c r="N46" s="50"/>
      <c r="O46" s="50"/>
      <c r="P46" s="92">
        <v>0</v>
      </c>
      <c r="Q46" s="92"/>
      <c r="R46" s="92">
        <v>0</v>
      </c>
      <c r="S46" s="92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</row>
    <row r="47" spans="1:19" ht="16.5" customHeight="1">
      <c r="A47" s="93">
        <v>42</v>
      </c>
      <c r="B47" s="74" t="s">
        <v>53</v>
      </c>
      <c r="C47" s="92">
        <f t="shared" si="1"/>
        <v>318725</v>
      </c>
      <c r="D47" s="92">
        <f t="shared" si="2"/>
        <v>0</v>
      </c>
      <c r="E47" s="92">
        <f t="shared" si="3"/>
        <v>318725</v>
      </c>
      <c r="F47" s="92">
        <f t="shared" si="4"/>
        <v>0</v>
      </c>
      <c r="G47" s="94">
        <v>0</v>
      </c>
      <c r="H47" s="92">
        <v>309725</v>
      </c>
      <c r="I47" s="94"/>
      <c r="J47" s="94">
        <v>0</v>
      </c>
      <c r="K47" s="94">
        <v>9000</v>
      </c>
      <c r="L47" s="94"/>
      <c r="M47" s="94"/>
      <c r="N47" s="94"/>
      <c r="O47" s="94"/>
      <c r="P47" s="94">
        <v>0</v>
      </c>
      <c r="Q47" s="94"/>
      <c r="R47" s="94">
        <v>0</v>
      </c>
      <c r="S47" s="94"/>
    </row>
  </sheetData>
  <sheetProtection/>
  <mergeCells count="9">
    <mergeCell ref="A5:B5"/>
    <mergeCell ref="A3:A4"/>
    <mergeCell ref="B3:B4"/>
    <mergeCell ref="A1:S1"/>
    <mergeCell ref="C3:F3"/>
    <mergeCell ref="G3:I3"/>
    <mergeCell ref="J3:L3"/>
    <mergeCell ref="M3:O3"/>
    <mergeCell ref="P3:R3"/>
  </mergeCells>
  <printOptions horizontalCentered="1"/>
  <pageMargins left="0.2791666666666667" right="0.11805555555555555" top="0.9048611111111111" bottom="0.3541666666666667" header="0.5118055555555555" footer="0.15694444444444444"/>
  <pageSetup horizontalDpi="600" verticalDpi="600" orientation="landscape" paperSize="9" scale="95"/>
  <headerFooter>
    <oddHeader>&amp;L&amp;10附件：2</oddHeader>
    <oddFooter>&amp;C&amp;8第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L47"/>
  <sheetViews>
    <sheetView showZeros="0" zoomScaleSheetLayoutView="100" workbookViewId="0" topLeftCell="A1">
      <pane xSplit="15" ySplit="5" topLeftCell="P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1" sqref="P21"/>
    </sheetView>
  </sheetViews>
  <sheetFormatPr defaultColWidth="9.00390625" defaultRowHeight="14.25"/>
  <cols>
    <col min="1" max="1" width="3.25390625" style="9" customWidth="1"/>
    <col min="2" max="2" width="13.50390625" style="5" customWidth="1"/>
    <col min="3" max="3" width="7.125" style="1" customWidth="1"/>
    <col min="4" max="4" width="6.25390625" style="1" customWidth="1"/>
    <col min="5" max="5" width="5.375" style="1" customWidth="1"/>
    <col min="6" max="6" width="5.625" style="1" customWidth="1"/>
    <col min="7" max="7" width="5.50390625" style="1" customWidth="1"/>
    <col min="8" max="8" width="5.875" style="1" customWidth="1"/>
    <col min="9" max="9" width="6.50390625" style="1" customWidth="1"/>
    <col min="10" max="10" width="6.125" style="1" customWidth="1"/>
    <col min="11" max="11" width="6.25390625" style="1" customWidth="1"/>
    <col min="12" max="12" width="8.625" style="1" customWidth="1"/>
    <col min="13" max="13" width="8.625" style="71" customWidth="1"/>
    <col min="14" max="14" width="9.00390625" style="71" customWidth="1"/>
    <col min="15" max="15" width="8.625" style="71" customWidth="1"/>
    <col min="16" max="16" width="18.25390625" style="1" customWidth="1"/>
    <col min="17" max="196" width="9.00390625" style="1" customWidth="1"/>
    <col min="197" max="16384" width="9.00390625" style="45" customWidth="1"/>
  </cols>
  <sheetData>
    <row r="1" spans="1:246" s="42" customFormat="1" ht="30" customHeight="1">
      <c r="A1" s="178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79"/>
      <c r="P1" s="17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s="42" customFormat="1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80" t="s">
        <v>77</v>
      </c>
      <c r="M2" s="181"/>
      <c r="N2" s="181"/>
      <c r="O2" s="181"/>
      <c r="P2" s="1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s="43" customFormat="1" ht="19.5" customHeight="1">
      <c r="A3" s="177" t="s">
        <v>1</v>
      </c>
      <c r="B3" s="177" t="s">
        <v>2</v>
      </c>
      <c r="C3" s="175" t="s">
        <v>78</v>
      </c>
      <c r="D3" s="182"/>
      <c r="E3" s="176"/>
      <c r="F3" s="175" t="s">
        <v>79</v>
      </c>
      <c r="G3" s="182"/>
      <c r="H3" s="182"/>
      <c r="I3" s="175" t="s">
        <v>80</v>
      </c>
      <c r="J3" s="182"/>
      <c r="K3" s="176"/>
      <c r="L3" s="177" t="s">
        <v>81</v>
      </c>
      <c r="M3" s="177"/>
      <c r="N3" s="177"/>
      <c r="O3" s="177"/>
      <c r="P3" s="158" t="s">
        <v>6</v>
      </c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</row>
    <row r="4" spans="1:246" s="43" customFormat="1" ht="18" customHeight="1">
      <c r="A4" s="177"/>
      <c r="B4" s="177"/>
      <c r="C4" s="48" t="s">
        <v>7</v>
      </c>
      <c r="D4" s="48" t="s">
        <v>8</v>
      </c>
      <c r="E4" s="48" t="s">
        <v>9</v>
      </c>
      <c r="F4" s="48" t="s">
        <v>7</v>
      </c>
      <c r="G4" s="48" t="s">
        <v>8</v>
      </c>
      <c r="H4" s="48" t="s">
        <v>9</v>
      </c>
      <c r="I4" s="48" t="s">
        <v>7</v>
      </c>
      <c r="J4" s="48" t="s">
        <v>8</v>
      </c>
      <c r="K4" s="48" t="s">
        <v>9</v>
      </c>
      <c r="L4" s="48" t="s">
        <v>62</v>
      </c>
      <c r="M4" s="48" t="s">
        <v>63</v>
      </c>
      <c r="N4" s="48" t="s">
        <v>64</v>
      </c>
      <c r="O4" s="48" t="s">
        <v>11</v>
      </c>
      <c r="P4" s="158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</row>
    <row r="5" spans="1:246" s="44" customFormat="1" ht="21.75" customHeight="1">
      <c r="A5" s="175" t="s">
        <v>11</v>
      </c>
      <c r="B5" s="176"/>
      <c r="C5" s="51">
        <f aca="true" t="shared" si="0" ref="C5:O5">SUM(C6:C47)</f>
        <v>19378</v>
      </c>
      <c r="D5" s="51">
        <f t="shared" si="0"/>
        <v>39764</v>
      </c>
      <c r="E5" s="51">
        <f t="shared" si="0"/>
        <v>58</v>
      </c>
      <c r="F5" s="51">
        <f t="shared" si="0"/>
        <v>279</v>
      </c>
      <c r="G5" s="51">
        <f t="shared" si="0"/>
        <v>338</v>
      </c>
      <c r="H5" s="51">
        <f t="shared" si="0"/>
        <v>58</v>
      </c>
      <c r="I5" s="51">
        <f t="shared" si="0"/>
        <v>0</v>
      </c>
      <c r="J5" s="51">
        <f t="shared" si="0"/>
        <v>2627</v>
      </c>
      <c r="K5" s="51">
        <f t="shared" si="0"/>
        <v>0</v>
      </c>
      <c r="L5" s="51">
        <f t="shared" si="0"/>
        <v>8137050</v>
      </c>
      <c r="M5" s="51">
        <f t="shared" si="0"/>
        <v>11959675</v>
      </c>
      <c r="N5" s="51">
        <f t="shared" si="0"/>
        <v>0</v>
      </c>
      <c r="O5" s="51">
        <f t="shared" si="0"/>
        <v>20096725</v>
      </c>
      <c r="P5" s="75" t="s">
        <v>82</v>
      </c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</row>
    <row r="6" spans="1:246" s="44" customFormat="1" ht="18" customHeight="1">
      <c r="A6" s="48">
        <v>1</v>
      </c>
      <c r="B6" s="49" t="s">
        <v>12</v>
      </c>
      <c r="C6" s="72">
        <v>1304</v>
      </c>
      <c r="D6" s="54"/>
      <c r="E6" s="54"/>
      <c r="F6" s="54">
        <v>7</v>
      </c>
      <c r="G6" s="54"/>
      <c r="H6" s="54"/>
      <c r="I6" s="54"/>
      <c r="J6" s="51"/>
      <c r="K6" s="51"/>
      <c r="L6" s="51">
        <f aca="true" t="shared" si="1" ref="L6:L21">(C6-F6-I6)*425</f>
        <v>551225</v>
      </c>
      <c r="M6" s="51">
        <f aca="true" t="shared" si="2" ref="M6:M26">(D6-G6-J6)*325</f>
        <v>0</v>
      </c>
      <c r="N6" s="51">
        <f>(E6-H6-K6)*425</f>
        <v>0</v>
      </c>
      <c r="O6" s="51">
        <f aca="true" t="shared" si="3" ref="O6:O47">N6+M6+L6</f>
        <v>551225</v>
      </c>
      <c r="P6" s="51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</row>
    <row r="7" spans="1:246" s="43" customFormat="1" ht="18" customHeight="1">
      <c r="A7" s="48">
        <v>2</v>
      </c>
      <c r="B7" s="49" t="s">
        <v>13</v>
      </c>
      <c r="C7" s="72">
        <v>3368</v>
      </c>
      <c r="D7" s="54"/>
      <c r="E7" s="54"/>
      <c r="F7" s="54">
        <v>26</v>
      </c>
      <c r="G7" s="54"/>
      <c r="H7" s="54"/>
      <c r="I7" s="54"/>
      <c r="J7" s="51"/>
      <c r="K7" s="51"/>
      <c r="L7" s="51">
        <f t="shared" si="1"/>
        <v>1420350</v>
      </c>
      <c r="M7" s="51">
        <f t="shared" si="2"/>
        <v>0</v>
      </c>
      <c r="N7" s="51">
        <v>0</v>
      </c>
      <c r="O7" s="51">
        <f t="shared" si="3"/>
        <v>1420350</v>
      </c>
      <c r="P7" s="51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</row>
    <row r="8" spans="1:246" s="43" customFormat="1" ht="18" customHeight="1">
      <c r="A8" s="48">
        <v>3</v>
      </c>
      <c r="B8" s="49" t="s">
        <v>14</v>
      </c>
      <c r="C8" s="72">
        <v>2166</v>
      </c>
      <c r="D8" s="54"/>
      <c r="E8" s="54"/>
      <c r="F8" s="54">
        <v>17</v>
      </c>
      <c r="G8" s="54"/>
      <c r="H8" s="54"/>
      <c r="I8" s="54"/>
      <c r="J8" s="51"/>
      <c r="K8" s="51"/>
      <c r="L8" s="51">
        <f t="shared" si="1"/>
        <v>913325</v>
      </c>
      <c r="M8" s="51">
        <f t="shared" si="2"/>
        <v>0</v>
      </c>
      <c r="N8" s="51">
        <v>0</v>
      </c>
      <c r="O8" s="51">
        <f t="shared" si="3"/>
        <v>913325</v>
      </c>
      <c r="P8" s="51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</row>
    <row r="9" spans="1:246" s="43" customFormat="1" ht="18" customHeight="1">
      <c r="A9" s="52">
        <v>4</v>
      </c>
      <c r="B9" s="49" t="s">
        <v>15</v>
      </c>
      <c r="C9" s="72">
        <v>1966</v>
      </c>
      <c r="D9" s="54"/>
      <c r="E9" s="54"/>
      <c r="F9" s="54">
        <v>32</v>
      </c>
      <c r="G9" s="54"/>
      <c r="H9" s="54"/>
      <c r="I9" s="54"/>
      <c r="J9" s="51"/>
      <c r="K9" s="51"/>
      <c r="L9" s="51">
        <f t="shared" si="1"/>
        <v>821950</v>
      </c>
      <c r="M9" s="51">
        <f t="shared" si="2"/>
        <v>0</v>
      </c>
      <c r="N9" s="51">
        <v>0</v>
      </c>
      <c r="O9" s="51">
        <f t="shared" si="3"/>
        <v>821950</v>
      </c>
      <c r="P9" s="76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</row>
    <row r="10" spans="1:246" s="43" customFormat="1" ht="18" customHeight="1">
      <c r="A10" s="52">
        <v>5</v>
      </c>
      <c r="B10" s="49" t="s">
        <v>16</v>
      </c>
      <c r="C10" s="72">
        <v>2420</v>
      </c>
      <c r="D10" s="54"/>
      <c r="E10" s="54"/>
      <c r="F10" s="67">
        <v>27</v>
      </c>
      <c r="G10" s="67"/>
      <c r="H10" s="67"/>
      <c r="I10" s="54"/>
      <c r="J10" s="51"/>
      <c r="K10" s="51"/>
      <c r="L10" s="51">
        <f t="shared" si="1"/>
        <v>1017025</v>
      </c>
      <c r="M10" s="51">
        <f t="shared" si="2"/>
        <v>0</v>
      </c>
      <c r="N10" s="51">
        <v>0</v>
      </c>
      <c r="O10" s="51">
        <f t="shared" si="3"/>
        <v>1017025</v>
      </c>
      <c r="P10" s="76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</row>
    <row r="11" spans="1:246" s="43" customFormat="1" ht="18" customHeight="1">
      <c r="A11" s="52">
        <v>6</v>
      </c>
      <c r="B11" s="49" t="s">
        <v>17</v>
      </c>
      <c r="C11" s="72">
        <v>1199</v>
      </c>
      <c r="D11" s="54"/>
      <c r="E11" s="54"/>
      <c r="F11" s="67">
        <v>12</v>
      </c>
      <c r="G11" s="67"/>
      <c r="H11" s="67"/>
      <c r="I11" s="54"/>
      <c r="J11" s="51"/>
      <c r="K11" s="51"/>
      <c r="L11" s="51">
        <f t="shared" si="1"/>
        <v>504475</v>
      </c>
      <c r="M11" s="51">
        <f t="shared" si="2"/>
        <v>0</v>
      </c>
      <c r="N11" s="51">
        <v>0</v>
      </c>
      <c r="O11" s="51">
        <f t="shared" si="3"/>
        <v>504475</v>
      </c>
      <c r="P11" s="76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</row>
    <row r="12" spans="1:246" s="43" customFormat="1" ht="18" customHeight="1">
      <c r="A12" s="52">
        <v>7</v>
      </c>
      <c r="B12" s="49" t="s">
        <v>18</v>
      </c>
      <c r="C12" s="72">
        <v>658</v>
      </c>
      <c r="D12" s="54"/>
      <c r="E12" s="54"/>
      <c r="F12" s="67">
        <v>12</v>
      </c>
      <c r="G12" s="67"/>
      <c r="H12" s="67"/>
      <c r="I12" s="54"/>
      <c r="J12" s="51"/>
      <c r="K12" s="51"/>
      <c r="L12" s="51">
        <f t="shared" si="1"/>
        <v>274550</v>
      </c>
      <c r="M12" s="51">
        <f t="shared" si="2"/>
        <v>0</v>
      </c>
      <c r="N12" s="51">
        <v>0</v>
      </c>
      <c r="O12" s="51">
        <f t="shared" si="3"/>
        <v>274550</v>
      </c>
      <c r="P12" s="76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</row>
    <row r="13" spans="1:246" s="43" customFormat="1" ht="18" customHeight="1">
      <c r="A13" s="52">
        <v>8</v>
      </c>
      <c r="B13" s="49" t="s">
        <v>19</v>
      </c>
      <c r="C13" s="72">
        <v>228</v>
      </c>
      <c r="D13" s="54"/>
      <c r="E13" s="54"/>
      <c r="F13" s="67">
        <v>8</v>
      </c>
      <c r="G13" s="67"/>
      <c r="H13" s="67"/>
      <c r="I13" s="54"/>
      <c r="J13" s="51"/>
      <c r="K13" s="51"/>
      <c r="L13" s="51">
        <f t="shared" si="1"/>
        <v>93500</v>
      </c>
      <c r="M13" s="51">
        <f t="shared" si="2"/>
        <v>0</v>
      </c>
      <c r="N13" s="51">
        <v>0</v>
      </c>
      <c r="O13" s="51">
        <f t="shared" si="3"/>
        <v>93500</v>
      </c>
      <c r="P13" s="76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</row>
    <row r="14" spans="1:246" s="43" customFormat="1" ht="18" customHeight="1">
      <c r="A14" s="52">
        <v>9</v>
      </c>
      <c r="B14" s="49" t="s">
        <v>20</v>
      </c>
      <c r="C14" s="72">
        <v>1361</v>
      </c>
      <c r="D14" s="54"/>
      <c r="E14" s="54"/>
      <c r="F14" s="67">
        <v>25</v>
      </c>
      <c r="G14" s="67"/>
      <c r="H14" s="67"/>
      <c r="I14" s="54"/>
      <c r="J14" s="51"/>
      <c r="K14" s="51"/>
      <c r="L14" s="51">
        <f t="shared" si="1"/>
        <v>567800</v>
      </c>
      <c r="M14" s="51">
        <f t="shared" si="2"/>
        <v>0</v>
      </c>
      <c r="N14" s="51">
        <v>0</v>
      </c>
      <c r="O14" s="51">
        <f t="shared" si="3"/>
        <v>567800</v>
      </c>
      <c r="P14" s="76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</row>
    <row r="15" spans="1:246" s="43" customFormat="1" ht="18" customHeight="1">
      <c r="A15" s="52">
        <v>10</v>
      </c>
      <c r="B15" s="49" t="s">
        <v>21</v>
      </c>
      <c r="C15" s="72">
        <v>613</v>
      </c>
      <c r="D15" s="54"/>
      <c r="E15" s="54"/>
      <c r="F15" s="67">
        <v>25</v>
      </c>
      <c r="G15" s="67"/>
      <c r="H15" s="67"/>
      <c r="I15" s="54"/>
      <c r="J15" s="51"/>
      <c r="K15" s="51"/>
      <c r="L15" s="51">
        <f t="shared" si="1"/>
        <v>249900</v>
      </c>
      <c r="M15" s="51">
        <f t="shared" si="2"/>
        <v>0</v>
      </c>
      <c r="N15" s="51">
        <v>0</v>
      </c>
      <c r="O15" s="51">
        <f t="shared" si="3"/>
        <v>249900</v>
      </c>
      <c r="P15" s="76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</row>
    <row r="16" spans="1:246" s="43" customFormat="1" ht="18" customHeight="1">
      <c r="A16" s="52">
        <v>11</v>
      </c>
      <c r="B16" s="49" t="s">
        <v>22</v>
      </c>
      <c r="C16" s="72">
        <v>1510</v>
      </c>
      <c r="D16" s="54"/>
      <c r="E16" s="54"/>
      <c r="F16" s="67">
        <v>29</v>
      </c>
      <c r="G16" s="67"/>
      <c r="H16" s="67"/>
      <c r="I16" s="54"/>
      <c r="J16" s="51"/>
      <c r="K16" s="51"/>
      <c r="L16" s="51">
        <f t="shared" si="1"/>
        <v>629425</v>
      </c>
      <c r="M16" s="51">
        <f t="shared" si="2"/>
        <v>0</v>
      </c>
      <c r="N16" s="51">
        <v>0</v>
      </c>
      <c r="O16" s="51">
        <f t="shared" si="3"/>
        <v>629425</v>
      </c>
      <c r="P16" s="76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</row>
    <row r="17" spans="1:246" s="43" customFormat="1" ht="18" customHeight="1">
      <c r="A17" s="52">
        <v>12</v>
      </c>
      <c r="B17" s="49" t="s">
        <v>23</v>
      </c>
      <c r="C17" s="72">
        <v>0</v>
      </c>
      <c r="D17" s="54"/>
      <c r="E17" s="54"/>
      <c r="F17" s="67"/>
      <c r="G17" s="67"/>
      <c r="H17" s="67"/>
      <c r="I17" s="54"/>
      <c r="J17" s="51"/>
      <c r="K17" s="51"/>
      <c r="L17" s="51">
        <f t="shared" si="1"/>
        <v>0</v>
      </c>
      <c r="M17" s="51">
        <f t="shared" si="2"/>
        <v>0</v>
      </c>
      <c r="N17" s="51">
        <v>0</v>
      </c>
      <c r="O17" s="51">
        <f t="shared" si="3"/>
        <v>0</v>
      </c>
      <c r="P17" s="76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</row>
    <row r="18" spans="1:246" s="43" customFormat="1" ht="18" customHeight="1">
      <c r="A18" s="52">
        <v>13</v>
      </c>
      <c r="B18" s="49" t="s">
        <v>24</v>
      </c>
      <c r="C18" s="72">
        <v>1045</v>
      </c>
      <c r="D18" s="54"/>
      <c r="E18" s="54"/>
      <c r="F18" s="67">
        <v>8</v>
      </c>
      <c r="G18" s="67"/>
      <c r="H18" s="67"/>
      <c r="I18" s="54"/>
      <c r="J18" s="51"/>
      <c r="K18" s="51"/>
      <c r="L18" s="51">
        <f t="shared" si="1"/>
        <v>440725</v>
      </c>
      <c r="M18" s="51">
        <f t="shared" si="2"/>
        <v>0</v>
      </c>
      <c r="N18" s="51">
        <v>0</v>
      </c>
      <c r="O18" s="51">
        <f t="shared" si="3"/>
        <v>440725</v>
      </c>
      <c r="P18" s="76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</row>
    <row r="19" spans="1:246" s="43" customFormat="1" ht="21" customHeight="1">
      <c r="A19" s="52">
        <v>14</v>
      </c>
      <c r="B19" s="55" t="s">
        <v>25</v>
      </c>
      <c r="C19" s="72">
        <v>517</v>
      </c>
      <c r="D19" s="54">
        <v>2291</v>
      </c>
      <c r="E19" s="54"/>
      <c r="F19" s="67">
        <v>27</v>
      </c>
      <c r="G19" s="67">
        <v>18</v>
      </c>
      <c r="H19" s="67"/>
      <c r="I19" s="54"/>
      <c r="J19" s="51">
        <v>240</v>
      </c>
      <c r="K19" s="51"/>
      <c r="L19" s="51">
        <f t="shared" si="1"/>
        <v>208250</v>
      </c>
      <c r="M19" s="51">
        <f t="shared" si="2"/>
        <v>660725</v>
      </c>
      <c r="N19" s="51">
        <v>0</v>
      </c>
      <c r="O19" s="51">
        <f t="shared" si="3"/>
        <v>868975</v>
      </c>
      <c r="P19" s="75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</row>
    <row r="20" spans="1:246" s="43" customFormat="1" ht="21.75" customHeight="1">
      <c r="A20" s="52">
        <v>15</v>
      </c>
      <c r="B20" s="55" t="s">
        <v>26</v>
      </c>
      <c r="C20" s="72">
        <v>442</v>
      </c>
      <c r="D20" s="54">
        <v>399</v>
      </c>
      <c r="E20" s="54"/>
      <c r="F20" s="67">
        <v>8</v>
      </c>
      <c r="G20" s="67">
        <v>4</v>
      </c>
      <c r="H20" s="67"/>
      <c r="I20" s="54"/>
      <c r="J20" s="51">
        <v>170</v>
      </c>
      <c r="K20" s="51"/>
      <c r="L20" s="51">
        <f t="shared" si="1"/>
        <v>184450</v>
      </c>
      <c r="M20" s="51">
        <f t="shared" si="2"/>
        <v>73125</v>
      </c>
      <c r="N20" s="51"/>
      <c r="O20" s="51">
        <f t="shared" si="3"/>
        <v>257575</v>
      </c>
      <c r="P20" s="77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</row>
    <row r="21" spans="1:246" s="43" customFormat="1" ht="18" customHeight="1">
      <c r="A21" s="52">
        <v>16</v>
      </c>
      <c r="B21" s="55" t="s">
        <v>27</v>
      </c>
      <c r="C21" s="72">
        <v>347</v>
      </c>
      <c r="D21" s="54">
        <v>913</v>
      </c>
      <c r="E21" s="54"/>
      <c r="F21" s="67">
        <v>8</v>
      </c>
      <c r="G21" s="67">
        <v>13</v>
      </c>
      <c r="H21" s="67"/>
      <c r="I21" s="54"/>
      <c r="J21" s="51">
        <v>144</v>
      </c>
      <c r="K21" s="51"/>
      <c r="L21" s="51">
        <f t="shared" si="1"/>
        <v>144075</v>
      </c>
      <c r="M21" s="51">
        <f t="shared" si="2"/>
        <v>245700</v>
      </c>
      <c r="N21" s="51"/>
      <c r="O21" s="51">
        <f t="shared" si="3"/>
        <v>389775</v>
      </c>
      <c r="P21" s="76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</row>
    <row r="22" spans="1:246" s="43" customFormat="1" ht="18" customHeight="1">
      <c r="A22" s="52">
        <v>17</v>
      </c>
      <c r="B22" s="55" t="s">
        <v>28</v>
      </c>
      <c r="C22" s="73"/>
      <c r="D22" s="53">
        <v>356</v>
      </c>
      <c r="E22" s="54"/>
      <c r="F22" s="67"/>
      <c r="G22" s="53">
        <v>4</v>
      </c>
      <c r="H22" s="67"/>
      <c r="I22" s="78"/>
      <c r="J22" s="51">
        <v>45</v>
      </c>
      <c r="K22" s="51"/>
      <c r="L22" s="79"/>
      <c r="M22" s="51">
        <f t="shared" si="2"/>
        <v>99775</v>
      </c>
      <c r="N22" s="51"/>
      <c r="O22" s="51">
        <f t="shared" si="3"/>
        <v>99775</v>
      </c>
      <c r="P22" s="80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</row>
    <row r="23" spans="1:246" s="43" customFormat="1" ht="18" customHeight="1">
      <c r="A23" s="52">
        <v>18</v>
      </c>
      <c r="B23" s="55" t="s">
        <v>29</v>
      </c>
      <c r="C23" s="72">
        <v>178</v>
      </c>
      <c r="D23" s="72">
        <v>264</v>
      </c>
      <c r="E23" s="54"/>
      <c r="F23" s="67">
        <v>5</v>
      </c>
      <c r="G23" s="67">
        <v>3</v>
      </c>
      <c r="H23" s="67"/>
      <c r="I23" s="78"/>
      <c r="J23" s="51">
        <v>27</v>
      </c>
      <c r="K23" s="51"/>
      <c r="L23" s="51">
        <f aca="true" t="shared" si="4" ref="L23:L47">(C23-F23-I23)*425</f>
        <v>73525</v>
      </c>
      <c r="M23" s="51">
        <f t="shared" si="2"/>
        <v>76050</v>
      </c>
      <c r="N23" s="51"/>
      <c r="O23" s="51">
        <f t="shared" si="3"/>
        <v>149575</v>
      </c>
      <c r="P23" s="81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</row>
    <row r="24" spans="1:246" s="43" customFormat="1" ht="18" customHeight="1">
      <c r="A24" s="52">
        <v>19</v>
      </c>
      <c r="B24" s="55" t="s">
        <v>30</v>
      </c>
      <c r="C24" s="73">
        <v>56</v>
      </c>
      <c r="D24" s="54">
        <v>171</v>
      </c>
      <c r="E24" s="54"/>
      <c r="F24" s="67">
        <v>3</v>
      </c>
      <c r="G24" s="67">
        <v>3</v>
      </c>
      <c r="H24" s="67"/>
      <c r="I24" s="78"/>
      <c r="J24" s="51">
        <v>2</v>
      </c>
      <c r="K24" s="51"/>
      <c r="L24" s="51">
        <v>42500</v>
      </c>
      <c r="M24" s="51">
        <f t="shared" si="2"/>
        <v>53950</v>
      </c>
      <c r="N24" s="51"/>
      <c r="O24" s="51">
        <f t="shared" si="3"/>
        <v>96450</v>
      </c>
      <c r="P24" s="80" t="s">
        <v>83</v>
      </c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</row>
    <row r="25" spans="1:246" s="43" customFormat="1" ht="21.75" customHeight="1">
      <c r="A25" s="52">
        <v>20</v>
      </c>
      <c r="B25" s="49" t="s">
        <v>31</v>
      </c>
      <c r="C25" s="73"/>
      <c r="D25" s="54">
        <v>2002</v>
      </c>
      <c r="E25" s="54"/>
      <c r="F25" s="67"/>
      <c r="G25" s="67">
        <v>20</v>
      </c>
      <c r="H25" s="67"/>
      <c r="I25" s="78"/>
      <c r="J25" s="51">
        <v>148</v>
      </c>
      <c r="K25" s="51"/>
      <c r="L25" s="79"/>
      <c r="M25" s="51">
        <f t="shared" si="2"/>
        <v>596050</v>
      </c>
      <c r="N25" s="51"/>
      <c r="O25" s="51">
        <f t="shared" si="3"/>
        <v>596050</v>
      </c>
      <c r="P25" s="80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</row>
    <row r="26" spans="1:246" s="43" customFormat="1" ht="18" customHeight="1">
      <c r="A26" s="52">
        <v>21</v>
      </c>
      <c r="B26" s="56" t="s">
        <v>32</v>
      </c>
      <c r="C26" s="54"/>
      <c r="D26" s="72"/>
      <c r="E26" s="54"/>
      <c r="F26" s="54"/>
      <c r="G26" s="54"/>
      <c r="H26" s="54"/>
      <c r="I26" s="54"/>
      <c r="J26" s="51"/>
      <c r="K26" s="51"/>
      <c r="L26" s="51">
        <f t="shared" si="4"/>
        <v>0</v>
      </c>
      <c r="M26" s="51">
        <f t="shared" si="2"/>
        <v>0</v>
      </c>
      <c r="N26" s="51"/>
      <c r="O26" s="51">
        <f t="shared" si="3"/>
        <v>0</v>
      </c>
      <c r="P26" s="75" t="s">
        <v>84</v>
      </c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</row>
    <row r="27" spans="1:246" s="43" customFormat="1" ht="18" customHeight="1">
      <c r="A27" s="52">
        <v>22</v>
      </c>
      <c r="B27" s="56" t="s">
        <v>33</v>
      </c>
      <c r="C27" s="54"/>
      <c r="D27" s="72">
        <v>1898</v>
      </c>
      <c r="E27" s="54"/>
      <c r="F27" s="67"/>
      <c r="G27" s="67">
        <v>13</v>
      </c>
      <c r="H27" s="67"/>
      <c r="I27" s="54"/>
      <c r="J27" s="51">
        <v>196</v>
      </c>
      <c r="K27" s="51"/>
      <c r="L27" s="51">
        <f t="shared" si="4"/>
        <v>0</v>
      </c>
      <c r="M27" s="51">
        <f aca="true" t="shared" si="5" ref="M27:M47">(D27-G27-J27)*325</f>
        <v>548925</v>
      </c>
      <c r="N27" s="51">
        <v>0</v>
      </c>
      <c r="O27" s="51">
        <f t="shared" si="3"/>
        <v>548925</v>
      </c>
      <c r="P27" s="77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</row>
    <row r="28" spans="1:246" s="43" customFormat="1" ht="18" customHeight="1">
      <c r="A28" s="52">
        <v>23</v>
      </c>
      <c r="B28" s="56" t="s">
        <v>34</v>
      </c>
      <c r="C28" s="54"/>
      <c r="D28" s="72">
        <v>1015</v>
      </c>
      <c r="E28" s="54"/>
      <c r="F28" s="67"/>
      <c r="G28" s="67">
        <v>13</v>
      </c>
      <c r="H28" s="67"/>
      <c r="I28" s="54"/>
      <c r="J28" s="51">
        <v>108</v>
      </c>
      <c r="K28" s="51"/>
      <c r="L28" s="51">
        <f t="shared" si="4"/>
        <v>0</v>
      </c>
      <c r="M28" s="51">
        <f t="shared" si="5"/>
        <v>290550</v>
      </c>
      <c r="N28" s="51">
        <v>0</v>
      </c>
      <c r="O28" s="51">
        <f t="shared" si="3"/>
        <v>290550</v>
      </c>
      <c r="P28" s="76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</row>
    <row r="29" spans="1:246" s="43" customFormat="1" ht="18" customHeight="1">
      <c r="A29" s="52">
        <v>24</v>
      </c>
      <c r="B29" s="56" t="s">
        <v>35</v>
      </c>
      <c r="C29" s="57"/>
      <c r="D29" s="57">
        <v>231</v>
      </c>
      <c r="E29" s="57"/>
      <c r="F29" s="57"/>
      <c r="G29" s="57">
        <v>3</v>
      </c>
      <c r="H29" s="57"/>
      <c r="I29" s="54"/>
      <c r="J29" s="51">
        <v>62</v>
      </c>
      <c r="K29" s="51"/>
      <c r="L29" s="51">
        <f t="shared" si="4"/>
        <v>0</v>
      </c>
      <c r="M29" s="51">
        <f t="shared" si="5"/>
        <v>53950</v>
      </c>
      <c r="N29" s="51">
        <v>0</v>
      </c>
      <c r="O29" s="51">
        <f t="shared" si="3"/>
        <v>53950</v>
      </c>
      <c r="P29" s="76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</row>
    <row r="30" spans="1:246" s="43" customFormat="1" ht="18" customHeight="1">
      <c r="A30" s="52">
        <v>25</v>
      </c>
      <c r="B30" s="56" t="s">
        <v>36</v>
      </c>
      <c r="C30" s="57"/>
      <c r="D30" s="57">
        <v>559</v>
      </c>
      <c r="E30" s="57"/>
      <c r="F30" s="57"/>
      <c r="G30" s="57">
        <v>4</v>
      </c>
      <c r="H30" s="57"/>
      <c r="I30" s="54"/>
      <c r="J30" s="51">
        <v>97</v>
      </c>
      <c r="K30" s="51"/>
      <c r="L30" s="51">
        <f t="shared" si="4"/>
        <v>0</v>
      </c>
      <c r="M30" s="51">
        <f t="shared" si="5"/>
        <v>148850</v>
      </c>
      <c r="N30" s="51">
        <v>0</v>
      </c>
      <c r="O30" s="51">
        <f t="shared" si="3"/>
        <v>148850</v>
      </c>
      <c r="P30" s="76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</row>
    <row r="31" spans="1:246" s="43" customFormat="1" ht="18" customHeight="1">
      <c r="A31" s="52">
        <v>26</v>
      </c>
      <c r="B31" s="56" t="s">
        <v>37</v>
      </c>
      <c r="C31" s="54"/>
      <c r="D31" s="54">
        <v>3690</v>
      </c>
      <c r="E31" s="54"/>
      <c r="F31" s="67"/>
      <c r="G31" s="67">
        <v>38</v>
      </c>
      <c r="H31" s="67"/>
      <c r="I31" s="54"/>
      <c r="J31" s="51">
        <v>160</v>
      </c>
      <c r="K31" s="51"/>
      <c r="L31" s="51">
        <f t="shared" si="4"/>
        <v>0</v>
      </c>
      <c r="M31" s="51">
        <f t="shared" si="5"/>
        <v>1134900</v>
      </c>
      <c r="N31" s="51">
        <v>0</v>
      </c>
      <c r="O31" s="51">
        <f t="shared" si="3"/>
        <v>1134900</v>
      </c>
      <c r="P31" s="76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</row>
    <row r="32" spans="1:246" s="43" customFormat="1" ht="18" customHeight="1">
      <c r="A32" s="52">
        <v>27</v>
      </c>
      <c r="B32" s="56" t="s">
        <v>38</v>
      </c>
      <c r="C32" s="54"/>
      <c r="D32" s="54">
        <v>2624</v>
      </c>
      <c r="E32" s="54"/>
      <c r="F32" s="67"/>
      <c r="G32" s="67">
        <v>28</v>
      </c>
      <c r="H32" s="67"/>
      <c r="I32" s="54"/>
      <c r="J32" s="51">
        <v>293</v>
      </c>
      <c r="K32" s="51"/>
      <c r="L32" s="51">
        <f t="shared" si="4"/>
        <v>0</v>
      </c>
      <c r="M32" s="51">
        <f t="shared" si="5"/>
        <v>748475</v>
      </c>
      <c r="N32" s="51"/>
      <c r="O32" s="51">
        <f t="shared" si="3"/>
        <v>748475</v>
      </c>
      <c r="P32" s="77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</row>
    <row r="33" spans="1:246" s="43" customFormat="1" ht="18" customHeight="1">
      <c r="A33" s="52">
        <v>28</v>
      </c>
      <c r="B33" s="56" t="s">
        <v>39</v>
      </c>
      <c r="C33" s="54"/>
      <c r="D33" s="54">
        <v>2382</v>
      </c>
      <c r="E33" s="54"/>
      <c r="F33" s="54"/>
      <c r="G33" s="54">
        <v>28</v>
      </c>
      <c r="H33" s="54"/>
      <c r="I33" s="54"/>
      <c r="J33" s="51">
        <v>162</v>
      </c>
      <c r="K33" s="51"/>
      <c r="L33" s="51">
        <f t="shared" si="4"/>
        <v>0</v>
      </c>
      <c r="M33" s="51">
        <f t="shared" si="5"/>
        <v>712400</v>
      </c>
      <c r="N33" s="51">
        <v>0</v>
      </c>
      <c r="O33" s="51">
        <f t="shared" si="3"/>
        <v>712400</v>
      </c>
      <c r="P33" s="76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</row>
    <row r="34" spans="1:246" s="43" customFormat="1" ht="18" customHeight="1">
      <c r="A34" s="52">
        <v>29</v>
      </c>
      <c r="B34" s="56" t="s">
        <v>40</v>
      </c>
      <c r="C34" s="54"/>
      <c r="D34" s="72">
        <v>877</v>
      </c>
      <c r="E34" s="54"/>
      <c r="F34" s="67"/>
      <c r="G34" s="67">
        <v>7</v>
      </c>
      <c r="H34" s="67"/>
      <c r="I34" s="54"/>
      <c r="J34" s="51">
        <v>309</v>
      </c>
      <c r="K34" s="51"/>
      <c r="L34" s="51">
        <f t="shared" si="4"/>
        <v>0</v>
      </c>
      <c r="M34" s="51">
        <f t="shared" si="5"/>
        <v>182325</v>
      </c>
      <c r="N34" s="51">
        <v>0</v>
      </c>
      <c r="O34" s="51">
        <f t="shared" si="3"/>
        <v>182325</v>
      </c>
      <c r="P34" s="76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</row>
    <row r="35" spans="1:246" s="43" customFormat="1" ht="18" customHeight="1">
      <c r="A35" s="52">
        <v>30</v>
      </c>
      <c r="B35" s="56" t="s">
        <v>41</v>
      </c>
      <c r="C35" s="54"/>
      <c r="D35" s="72">
        <v>771</v>
      </c>
      <c r="E35" s="54"/>
      <c r="F35" s="67"/>
      <c r="G35" s="67">
        <v>14</v>
      </c>
      <c r="H35" s="67"/>
      <c r="I35" s="54"/>
      <c r="J35" s="51">
        <v>173</v>
      </c>
      <c r="K35" s="51"/>
      <c r="L35" s="51">
        <f t="shared" si="4"/>
        <v>0</v>
      </c>
      <c r="M35" s="51">
        <f t="shared" si="5"/>
        <v>189800</v>
      </c>
      <c r="N35" s="51">
        <v>0</v>
      </c>
      <c r="O35" s="51">
        <f t="shared" si="3"/>
        <v>189800</v>
      </c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</row>
    <row r="36" spans="1:246" s="43" customFormat="1" ht="18" customHeight="1">
      <c r="A36" s="52">
        <v>31</v>
      </c>
      <c r="B36" s="56" t="s">
        <v>42</v>
      </c>
      <c r="C36" s="54"/>
      <c r="D36" s="54">
        <v>1500</v>
      </c>
      <c r="E36" s="54"/>
      <c r="F36" s="67"/>
      <c r="G36" s="67">
        <v>13</v>
      </c>
      <c r="H36" s="67"/>
      <c r="I36" s="54"/>
      <c r="J36" s="51">
        <v>291</v>
      </c>
      <c r="K36" s="51"/>
      <c r="L36" s="51">
        <f t="shared" si="4"/>
        <v>0</v>
      </c>
      <c r="M36" s="51">
        <f t="shared" si="5"/>
        <v>388700</v>
      </c>
      <c r="N36" s="51">
        <v>0</v>
      </c>
      <c r="O36" s="51">
        <f t="shared" si="3"/>
        <v>388700</v>
      </c>
      <c r="P36" s="76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</row>
    <row r="37" spans="1:246" s="43" customFormat="1" ht="18" customHeight="1">
      <c r="A37" s="52">
        <v>32</v>
      </c>
      <c r="B37" s="74" t="s">
        <v>43</v>
      </c>
      <c r="C37" s="54"/>
      <c r="D37" s="54"/>
      <c r="E37" s="54">
        <v>58</v>
      </c>
      <c r="F37" s="67"/>
      <c r="G37" s="67"/>
      <c r="H37" s="67">
        <v>58</v>
      </c>
      <c r="I37" s="54"/>
      <c r="J37" s="51"/>
      <c r="K37" s="51"/>
      <c r="L37" s="51">
        <f t="shared" si="4"/>
        <v>0</v>
      </c>
      <c r="M37" s="51">
        <f t="shared" si="5"/>
        <v>0</v>
      </c>
      <c r="N37" s="51">
        <v>0</v>
      </c>
      <c r="O37" s="51">
        <f t="shared" si="3"/>
        <v>0</v>
      </c>
      <c r="P37" s="75" t="s">
        <v>85</v>
      </c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</row>
    <row r="38" spans="1:246" s="43" customFormat="1" ht="18" customHeight="1">
      <c r="A38" s="52">
        <v>33</v>
      </c>
      <c r="B38" s="74" t="s">
        <v>44</v>
      </c>
      <c r="C38" s="54"/>
      <c r="D38" s="54">
        <v>2729</v>
      </c>
      <c r="E38" s="54"/>
      <c r="F38" s="67"/>
      <c r="G38" s="67">
        <v>14</v>
      </c>
      <c r="H38" s="67"/>
      <c r="I38" s="54"/>
      <c r="J38" s="51"/>
      <c r="K38" s="51"/>
      <c r="L38" s="51">
        <f t="shared" si="4"/>
        <v>0</v>
      </c>
      <c r="M38" s="51">
        <f t="shared" si="5"/>
        <v>882375</v>
      </c>
      <c r="N38" s="51">
        <v>0</v>
      </c>
      <c r="O38" s="51">
        <f t="shared" si="3"/>
        <v>882375</v>
      </c>
      <c r="P38" s="76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</row>
    <row r="39" spans="1:246" s="43" customFormat="1" ht="18" customHeight="1">
      <c r="A39" s="52">
        <v>34</v>
      </c>
      <c r="B39" s="58" t="s">
        <v>45</v>
      </c>
      <c r="C39" s="54"/>
      <c r="D39" s="54">
        <v>3093</v>
      </c>
      <c r="E39" s="54"/>
      <c r="F39" s="67"/>
      <c r="G39" s="67">
        <v>16</v>
      </c>
      <c r="H39" s="67"/>
      <c r="I39" s="54"/>
      <c r="J39" s="51"/>
      <c r="K39" s="51"/>
      <c r="L39" s="51">
        <f t="shared" si="4"/>
        <v>0</v>
      </c>
      <c r="M39" s="51">
        <f t="shared" si="5"/>
        <v>1000025</v>
      </c>
      <c r="N39" s="51">
        <v>0</v>
      </c>
      <c r="O39" s="51">
        <f t="shared" si="3"/>
        <v>1000025</v>
      </c>
      <c r="P39" s="76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</row>
    <row r="40" spans="1:246" s="43" customFormat="1" ht="18" customHeight="1">
      <c r="A40" s="52">
        <v>35</v>
      </c>
      <c r="B40" s="58" t="s">
        <v>46</v>
      </c>
      <c r="C40" s="53"/>
      <c r="D40" s="53">
        <v>3282</v>
      </c>
      <c r="E40" s="53"/>
      <c r="F40" s="53"/>
      <c r="G40" s="53">
        <v>14</v>
      </c>
      <c r="H40" s="53"/>
      <c r="I40" s="53"/>
      <c r="J40" s="51"/>
      <c r="K40" s="51"/>
      <c r="L40" s="51">
        <f t="shared" si="4"/>
        <v>0</v>
      </c>
      <c r="M40" s="51">
        <f t="shared" si="5"/>
        <v>1062100</v>
      </c>
      <c r="N40" s="51">
        <v>0</v>
      </c>
      <c r="O40" s="51">
        <f t="shared" si="3"/>
        <v>1062100</v>
      </c>
      <c r="P40" s="76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</row>
    <row r="41" spans="1:246" s="43" customFormat="1" ht="18" customHeight="1">
      <c r="A41" s="52">
        <v>36</v>
      </c>
      <c r="B41" s="58" t="s">
        <v>47</v>
      </c>
      <c r="C41" s="53"/>
      <c r="D41" s="53">
        <v>2050</v>
      </c>
      <c r="E41" s="53"/>
      <c r="F41" s="53"/>
      <c r="G41" s="53">
        <v>13</v>
      </c>
      <c r="H41" s="53"/>
      <c r="I41" s="53"/>
      <c r="J41" s="51"/>
      <c r="K41" s="51"/>
      <c r="L41" s="51">
        <f t="shared" si="4"/>
        <v>0</v>
      </c>
      <c r="M41" s="51">
        <f t="shared" si="5"/>
        <v>662025</v>
      </c>
      <c r="N41" s="51">
        <v>0</v>
      </c>
      <c r="O41" s="51">
        <f t="shared" si="3"/>
        <v>662025</v>
      </c>
      <c r="P41" s="76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</row>
    <row r="42" spans="1:246" s="43" customFormat="1" ht="18" customHeight="1">
      <c r="A42" s="52">
        <v>37</v>
      </c>
      <c r="B42" s="58" t="s">
        <v>48</v>
      </c>
      <c r="C42" s="53"/>
      <c r="D42" s="53">
        <v>2280</v>
      </c>
      <c r="E42" s="53"/>
      <c r="F42" s="53"/>
      <c r="G42" s="53">
        <v>17</v>
      </c>
      <c r="H42" s="53"/>
      <c r="I42" s="53"/>
      <c r="J42" s="51"/>
      <c r="K42" s="51"/>
      <c r="L42" s="51">
        <f t="shared" si="4"/>
        <v>0</v>
      </c>
      <c r="M42" s="51">
        <f t="shared" si="5"/>
        <v>735475</v>
      </c>
      <c r="N42" s="51">
        <v>0</v>
      </c>
      <c r="O42" s="51">
        <f t="shared" si="3"/>
        <v>735475</v>
      </c>
      <c r="P42" s="76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</row>
    <row r="43" spans="1:246" s="43" customFormat="1" ht="18" customHeight="1">
      <c r="A43" s="52">
        <v>38</v>
      </c>
      <c r="B43" s="58" t="s">
        <v>49</v>
      </c>
      <c r="C43" s="53"/>
      <c r="D43" s="53">
        <v>395</v>
      </c>
      <c r="E43" s="53"/>
      <c r="F43" s="53"/>
      <c r="G43" s="53"/>
      <c r="H43" s="53"/>
      <c r="I43" s="53"/>
      <c r="J43" s="51"/>
      <c r="K43" s="51"/>
      <c r="L43" s="51">
        <f t="shared" si="4"/>
        <v>0</v>
      </c>
      <c r="M43" s="51">
        <f t="shared" si="5"/>
        <v>128375</v>
      </c>
      <c r="N43" s="51">
        <v>0</v>
      </c>
      <c r="O43" s="51">
        <f t="shared" si="3"/>
        <v>128375</v>
      </c>
      <c r="P43" s="76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</row>
    <row r="44" spans="1:246" s="43" customFormat="1" ht="18" customHeight="1">
      <c r="A44" s="52">
        <v>39</v>
      </c>
      <c r="B44" s="58" t="s">
        <v>50</v>
      </c>
      <c r="C44" s="53"/>
      <c r="D44" s="53">
        <v>1016</v>
      </c>
      <c r="E44" s="53"/>
      <c r="F44" s="53"/>
      <c r="G44" s="53">
        <v>12</v>
      </c>
      <c r="H44" s="53"/>
      <c r="I44" s="53"/>
      <c r="J44" s="51"/>
      <c r="K44" s="51"/>
      <c r="L44" s="51">
        <f t="shared" si="4"/>
        <v>0</v>
      </c>
      <c r="M44" s="51">
        <f t="shared" si="5"/>
        <v>326300</v>
      </c>
      <c r="N44" s="51">
        <v>0</v>
      </c>
      <c r="O44" s="51">
        <f t="shared" si="3"/>
        <v>326300</v>
      </c>
      <c r="P44" s="76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</row>
    <row r="45" spans="1:246" s="43" customFormat="1" ht="18" customHeight="1">
      <c r="A45" s="52">
        <v>40</v>
      </c>
      <c r="B45" s="58" t="s">
        <v>51</v>
      </c>
      <c r="C45" s="53"/>
      <c r="D45" s="53">
        <v>940</v>
      </c>
      <c r="E45" s="53"/>
      <c r="F45" s="53"/>
      <c r="G45" s="53">
        <v>11</v>
      </c>
      <c r="H45" s="53"/>
      <c r="I45" s="53"/>
      <c r="J45" s="51"/>
      <c r="K45" s="51"/>
      <c r="L45" s="51">
        <f t="shared" si="4"/>
        <v>0</v>
      </c>
      <c r="M45" s="51">
        <f t="shared" si="5"/>
        <v>301925</v>
      </c>
      <c r="N45" s="51">
        <v>0</v>
      </c>
      <c r="O45" s="51">
        <f t="shared" si="3"/>
        <v>301925</v>
      </c>
      <c r="P45" s="76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</row>
    <row r="46" spans="1:246" s="43" customFormat="1" ht="18" customHeight="1">
      <c r="A46" s="52">
        <v>41</v>
      </c>
      <c r="B46" s="74" t="s">
        <v>52</v>
      </c>
      <c r="C46" s="53"/>
      <c r="D46" s="53">
        <v>1080</v>
      </c>
      <c r="E46" s="53"/>
      <c r="F46" s="53"/>
      <c r="G46" s="53">
        <v>12</v>
      </c>
      <c r="H46" s="53"/>
      <c r="I46" s="53"/>
      <c r="J46" s="51"/>
      <c r="K46" s="51"/>
      <c r="L46" s="51">
        <f t="shared" si="4"/>
        <v>0</v>
      </c>
      <c r="M46" s="51">
        <f t="shared" si="5"/>
        <v>347100</v>
      </c>
      <c r="N46" s="51">
        <v>0</v>
      </c>
      <c r="O46" s="51">
        <f t="shared" si="3"/>
        <v>347100</v>
      </c>
      <c r="P46" s="76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</row>
    <row r="47" spans="1:16" ht="16.5" customHeight="1">
      <c r="A47" s="52">
        <v>42</v>
      </c>
      <c r="B47" s="74" t="s">
        <v>53</v>
      </c>
      <c r="C47" s="59"/>
      <c r="D47" s="53">
        <v>956</v>
      </c>
      <c r="E47" s="59"/>
      <c r="F47" s="59"/>
      <c r="G47" s="59">
        <v>3</v>
      </c>
      <c r="H47" s="59"/>
      <c r="I47" s="59"/>
      <c r="J47" s="59"/>
      <c r="K47" s="59"/>
      <c r="L47" s="51">
        <f t="shared" si="4"/>
        <v>0</v>
      </c>
      <c r="M47" s="51">
        <f t="shared" si="5"/>
        <v>309725</v>
      </c>
      <c r="N47" s="82"/>
      <c r="O47" s="51">
        <f t="shared" si="3"/>
        <v>309725</v>
      </c>
      <c r="P47" s="59"/>
    </row>
  </sheetData>
  <sheetProtection/>
  <mergeCells count="10">
    <mergeCell ref="A5:B5"/>
    <mergeCell ref="A3:A4"/>
    <mergeCell ref="B3:B4"/>
    <mergeCell ref="P3:P4"/>
    <mergeCell ref="A1:P1"/>
    <mergeCell ref="L2:P2"/>
    <mergeCell ref="C3:E3"/>
    <mergeCell ref="F3:H3"/>
    <mergeCell ref="I3:K3"/>
    <mergeCell ref="L3:O3"/>
  </mergeCells>
  <printOptions horizontalCentered="1"/>
  <pageMargins left="0.35" right="0.3104166666666667" top="0.9444444444444444" bottom="0.4722222222222222" header="0.5118055555555555" footer="0.3104166666666667"/>
  <pageSetup horizontalDpi="600" verticalDpi="600" orientation="landscape" paperSize="9"/>
  <headerFooter>
    <oddHeader>&amp;L&amp;10附件：3</oddHeader>
    <oddFooter>&amp;C&amp;8第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showZeros="0" zoomScaleSheetLayoutView="10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" sqref="J24"/>
    </sheetView>
  </sheetViews>
  <sheetFormatPr defaultColWidth="9.00390625" defaultRowHeight="14.25"/>
  <cols>
    <col min="1" max="1" width="4.75390625" style="65" customWidth="1"/>
    <col min="2" max="2" width="17.25390625" style="65" customWidth="1"/>
    <col min="3" max="3" width="9.875" style="65" customWidth="1"/>
    <col min="4" max="4" width="7.875" style="65" customWidth="1"/>
    <col min="5" max="5" width="8.50390625" style="65" customWidth="1"/>
    <col min="6" max="6" width="10.50390625" style="65" customWidth="1"/>
    <col min="7" max="7" width="11.00390625" style="65" customWidth="1"/>
    <col min="8" max="8" width="10.50390625" style="65" customWidth="1"/>
    <col min="9" max="9" width="13.375" style="65" customWidth="1"/>
    <col min="10" max="10" width="24.875" style="65" customWidth="1"/>
    <col min="11" max="16384" width="9.00390625" style="65" customWidth="1"/>
  </cols>
  <sheetData>
    <row r="1" spans="1:10" s="9" customFormat="1" ht="33" customHeight="1">
      <c r="A1" s="178" t="s">
        <v>86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9" customFormat="1" ht="15" customHeight="1">
      <c r="A2" s="66"/>
      <c r="B2" s="66"/>
      <c r="C2" s="66"/>
      <c r="D2" s="66"/>
      <c r="E2" s="66"/>
      <c r="F2" s="180" t="s">
        <v>87</v>
      </c>
      <c r="G2" s="180"/>
      <c r="H2" s="180"/>
      <c r="I2" s="180"/>
      <c r="J2" s="180"/>
    </row>
    <row r="3" spans="1:10" s="60" customFormat="1" ht="18.75" customHeight="1">
      <c r="A3" s="185" t="s">
        <v>1</v>
      </c>
      <c r="B3" s="177" t="s">
        <v>2</v>
      </c>
      <c r="C3" s="175" t="s">
        <v>88</v>
      </c>
      <c r="D3" s="182"/>
      <c r="E3" s="176"/>
      <c r="F3" s="177" t="s">
        <v>89</v>
      </c>
      <c r="G3" s="177"/>
      <c r="H3" s="177"/>
      <c r="I3" s="177"/>
      <c r="J3" s="177" t="s">
        <v>6</v>
      </c>
    </row>
    <row r="4" spans="1:10" s="60" customFormat="1" ht="18.75" customHeight="1">
      <c r="A4" s="185"/>
      <c r="B4" s="177"/>
      <c r="C4" s="48" t="s">
        <v>7</v>
      </c>
      <c r="D4" s="48" t="s">
        <v>8</v>
      </c>
      <c r="E4" s="48" t="s">
        <v>9</v>
      </c>
      <c r="F4" s="48" t="s">
        <v>62</v>
      </c>
      <c r="G4" s="48" t="s">
        <v>63</v>
      </c>
      <c r="H4" s="48" t="s">
        <v>64</v>
      </c>
      <c r="I4" s="48" t="s">
        <v>11</v>
      </c>
      <c r="J4" s="177"/>
    </row>
    <row r="5" spans="1:10" s="60" customFormat="1" ht="18.75" customHeight="1">
      <c r="A5" s="183" t="s">
        <v>11</v>
      </c>
      <c r="B5" s="184"/>
      <c r="C5" s="48">
        <f aca="true" t="shared" si="0" ref="C5:I5">SUM(C6:C47)</f>
        <v>274</v>
      </c>
      <c r="D5" s="48">
        <f t="shared" si="0"/>
        <v>336</v>
      </c>
      <c r="E5" s="48">
        <f t="shared" si="0"/>
        <v>58</v>
      </c>
      <c r="F5" s="48">
        <f t="shared" si="0"/>
        <v>822000</v>
      </c>
      <c r="G5" s="48">
        <f t="shared" si="0"/>
        <v>1008000</v>
      </c>
      <c r="H5" s="48">
        <f t="shared" si="0"/>
        <v>300000</v>
      </c>
      <c r="I5" s="48">
        <f t="shared" si="0"/>
        <v>2130000</v>
      </c>
      <c r="J5" s="62" t="s">
        <v>90</v>
      </c>
    </row>
    <row r="6" spans="1:10" s="64" customFormat="1" ht="18" customHeight="1">
      <c r="A6" s="48">
        <v>1</v>
      </c>
      <c r="B6" s="49" t="s">
        <v>12</v>
      </c>
      <c r="C6" s="54">
        <v>7</v>
      </c>
      <c r="D6" s="54"/>
      <c r="E6" s="54"/>
      <c r="F6" s="50">
        <f aca="true" t="shared" si="1" ref="F6:F47">C6*3000</f>
        <v>21000</v>
      </c>
      <c r="G6" s="50">
        <f aca="true" t="shared" si="2" ref="G6:G47">D6*3000</f>
        <v>0</v>
      </c>
      <c r="H6" s="50">
        <v>0</v>
      </c>
      <c r="I6" s="50">
        <f aca="true" t="shared" si="3" ref="I6:I47">SUM(F6:H6)</f>
        <v>21000</v>
      </c>
      <c r="J6" s="62"/>
    </row>
    <row r="7" spans="1:10" s="64" customFormat="1" ht="18" customHeight="1">
      <c r="A7" s="48">
        <v>2</v>
      </c>
      <c r="B7" s="49" t="s">
        <v>13</v>
      </c>
      <c r="C7" s="54">
        <v>26</v>
      </c>
      <c r="D7" s="54"/>
      <c r="E7" s="54"/>
      <c r="F7" s="50">
        <f t="shared" si="1"/>
        <v>78000</v>
      </c>
      <c r="G7" s="50">
        <f t="shared" si="2"/>
        <v>0</v>
      </c>
      <c r="H7" s="50">
        <v>0</v>
      </c>
      <c r="I7" s="50">
        <f t="shared" si="3"/>
        <v>78000</v>
      </c>
      <c r="J7" s="62"/>
    </row>
    <row r="8" spans="1:10" s="64" customFormat="1" ht="18" customHeight="1">
      <c r="A8" s="48">
        <v>3</v>
      </c>
      <c r="B8" s="49" t="s">
        <v>14</v>
      </c>
      <c r="C8" s="54">
        <v>17</v>
      </c>
      <c r="D8" s="54"/>
      <c r="E8" s="54"/>
      <c r="F8" s="50">
        <f t="shared" si="1"/>
        <v>51000</v>
      </c>
      <c r="G8" s="50">
        <f t="shared" si="2"/>
        <v>0</v>
      </c>
      <c r="H8" s="50">
        <v>0</v>
      </c>
      <c r="I8" s="50">
        <f t="shared" si="3"/>
        <v>51000</v>
      </c>
      <c r="J8" s="62"/>
    </row>
    <row r="9" spans="1:10" s="64" customFormat="1" ht="18" customHeight="1">
      <c r="A9" s="48">
        <v>4</v>
      </c>
      <c r="B9" s="49" t="s">
        <v>15</v>
      </c>
      <c r="C9" s="54">
        <v>32</v>
      </c>
      <c r="D9" s="54"/>
      <c r="E9" s="54"/>
      <c r="F9" s="50">
        <f t="shared" si="1"/>
        <v>96000</v>
      </c>
      <c r="G9" s="50">
        <f t="shared" si="2"/>
        <v>0</v>
      </c>
      <c r="H9" s="50">
        <v>0</v>
      </c>
      <c r="I9" s="50">
        <f t="shared" si="3"/>
        <v>96000</v>
      </c>
      <c r="J9" s="62"/>
    </row>
    <row r="10" spans="1:10" s="64" customFormat="1" ht="18" customHeight="1">
      <c r="A10" s="48">
        <v>5</v>
      </c>
      <c r="B10" s="49" t="s">
        <v>16</v>
      </c>
      <c r="C10" s="67">
        <v>26</v>
      </c>
      <c r="D10" s="67"/>
      <c r="E10" s="67"/>
      <c r="F10" s="50">
        <f t="shared" si="1"/>
        <v>78000</v>
      </c>
      <c r="G10" s="50">
        <f t="shared" si="2"/>
        <v>0</v>
      </c>
      <c r="H10" s="50">
        <v>0</v>
      </c>
      <c r="I10" s="50">
        <f t="shared" si="3"/>
        <v>78000</v>
      </c>
      <c r="J10" s="62"/>
    </row>
    <row r="11" spans="1:10" s="64" customFormat="1" ht="18" customHeight="1">
      <c r="A11" s="48">
        <v>6</v>
      </c>
      <c r="B11" s="49" t="s">
        <v>17</v>
      </c>
      <c r="C11" s="67">
        <v>8</v>
      </c>
      <c r="D11" s="67"/>
      <c r="E11" s="67"/>
      <c r="F11" s="50">
        <f t="shared" si="1"/>
        <v>24000</v>
      </c>
      <c r="G11" s="50">
        <f t="shared" si="2"/>
        <v>0</v>
      </c>
      <c r="H11" s="50">
        <v>0</v>
      </c>
      <c r="I11" s="50">
        <f t="shared" si="3"/>
        <v>24000</v>
      </c>
      <c r="J11" s="62"/>
    </row>
    <row r="12" spans="1:10" s="64" customFormat="1" ht="18" customHeight="1">
      <c r="A12" s="48">
        <v>7</v>
      </c>
      <c r="B12" s="49" t="s">
        <v>18</v>
      </c>
      <c r="C12" s="67">
        <v>12</v>
      </c>
      <c r="D12" s="67"/>
      <c r="E12" s="67"/>
      <c r="F12" s="50">
        <f t="shared" si="1"/>
        <v>36000</v>
      </c>
      <c r="G12" s="50">
        <f t="shared" si="2"/>
        <v>0</v>
      </c>
      <c r="H12" s="50">
        <v>0</v>
      </c>
      <c r="I12" s="50">
        <f t="shared" si="3"/>
        <v>36000</v>
      </c>
      <c r="J12" s="62"/>
    </row>
    <row r="13" spans="1:10" s="64" customFormat="1" ht="18" customHeight="1">
      <c r="A13" s="48">
        <v>8</v>
      </c>
      <c r="B13" s="49" t="s">
        <v>19</v>
      </c>
      <c r="C13" s="67">
        <v>8</v>
      </c>
      <c r="D13" s="67"/>
      <c r="E13" s="67"/>
      <c r="F13" s="50">
        <f t="shared" si="1"/>
        <v>24000</v>
      </c>
      <c r="G13" s="50">
        <f t="shared" si="2"/>
        <v>0</v>
      </c>
      <c r="H13" s="50">
        <v>0</v>
      </c>
      <c r="I13" s="50">
        <f t="shared" si="3"/>
        <v>24000</v>
      </c>
      <c r="J13" s="62"/>
    </row>
    <row r="14" spans="1:10" s="64" customFormat="1" ht="18" customHeight="1">
      <c r="A14" s="48">
        <v>9</v>
      </c>
      <c r="B14" s="49" t="s">
        <v>20</v>
      </c>
      <c r="C14" s="67">
        <v>25</v>
      </c>
      <c r="D14" s="67"/>
      <c r="E14" s="67"/>
      <c r="F14" s="50">
        <f t="shared" si="1"/>
        <v>75000</v>
      </c>
      <c r="G14" s="50">
        <f t="shared" si="2"/>
        <v>0</v>
      </c>
      <c r="H14" s="50">
        <v>0</v>
      </c>
      <c r="I14" s="50">
        <f t="shared" si="3"/>
        <v>75000</v>
      </c>
      <c r="J14" s="62"/>
    </row>
    <row r="15" spans="1:10" s="64" customFormat="1" ht="18" customHeight="1">
      <c r="A15" s="48">
        <v>10</v>
      </c>
      <c r="B15" s="49" t="s">
        <v>21</v>
      </c>
      <c r="C15" s="67">
        <v>25</v>
      </c>
      <c r="D15" s="67"/>
      <c r="E15" s="67"/>
      <c r="F15" s="50">
        <f t="shared" si="1"/>
        <v>75000</v>
      </c>
      <c r="G15" s="50">
        <f t="shared" si="2"/>
        <v>0</v>
      </c>
      <c r="H15" s="50">
        <v>0</v>
      </c>
      <c r="I15" s="50">
        <f t="shared" si="3"/>
        <v>75000</v>
      </c>
      <c r="J15" s="62"/>
    </row>
    <row r="16" spans="1:10" s="64" customFormat="1" ht="18" customHeight="1">
      <c r="A16" s="48">
        <v>11</v>
      </c>
      <c r="B16" s="49" t="s">
        <v>22</v>
      </c>
      <c r="C16" s="67">
        <v>29</v>
      </c>
      <c r="D16" s="67"/>
      <c r="E16" s="67"/>
      <c r="F16" s="50">
        <f t="shared" si="1"/>
        <v>87000</v>
      </c>
      <c r="G16" s="50">
        <f t="shared" si="2"/>
        <v>0</v>
      </c>
      <c r="H16" s="50">
        <v>0</v>
      </c>
      <c r="I16" s="50">
        <f t="shared" si="3"/>
        <v>87000</v>
      </c>
      <c r="J16" s="62"/>
    </row>
    <row r="17" spans="1:10" s="64" customFormat="1" ht="18" customHeight="1">
      <c r="A17" s="48">
        <v>12</v>
      </c>
      <c r="B17" s="49" t="s">
        <v>23</v>
      </c>
      <c r="C17" s="67"/>
      <c r="D17" s="67"/>
      <c r="E17" s="67"/>
      <c r="F17" s="50">
        <f t="shared" si="1"/>
        <v>0</v>
      </c>
      <c r="G17" s="50">
        <f t="shared" si="2"/>
        <v>0</v>
      </c>
      <c r="H17" s="50">
        <v>0</v>
      </c>
      <c r="I17" s="50">
        <f t="shared" si="3"/>
        <v>0</v>
      </c>
      <c r="J17" s="62"/>
    </row>
    <row r="18" spans="1:10" s="64" customFormat="1" ht="18" customHeight="1">
      <c r="A18" s="48">
        <v>13</v>
      </c>
      <c r="B18" s="49" t="s">
        <v>24</v>
      </c>
      <c r="C18" s="67">
        <v>8</v>
      </c>
      <c r="D18" s="67"/>
      <c r="E18" s="67"/>
      <c r="F18" s="50">
        <f t="shared" si="1"/>
        <v>24000</v>
      </c>
      <c r="G18" s="50">
        <f t="shared" si="2"/>
        <v>0</v>
      </c>
      <c r="H18" s="50">
        <v>0</v>
      </c>
      <c r="I18" s="50">
        <f t="shared" si="3"/>
        <v>24000</v>
      </c>
      <c r="J18" s="62"/>
    </row>
    <row r="19" spans="1:10" s="64" customFormat="1" ht="18" customHeight="1">
      <c r="A19" s="48">
        <v>14</v>
      </c>
      <c r="B19" s="55" t="s">
        <v>25</v>
      </c>
      <c r="C19" s="67">
        <v>27</v>
      </c>
      <c r="D19" s="67">
        <v>18</v>
      </c>
      <c r="E19" s="67"/>
      <c r="F19" s="50">
        <f t="shared" si="1"/>
        <v>81000</v>
      </c>
      <c r="G19" s="50">
        <f t="shared" si="2"/>
        <v>54000</v>
      </c>
      <c r="H19" s="50">
        <v>0</v>
      </c>
      <c r="I19" s="50">
        <f t="shared" si="3"/>
        <v>135000</v>
      </c>
      <c r="J19" s="62"/>
    </row>
    <row r="20" spans="1:10" s="64" customFormat="1" ht="18" customHeight="1">
      <c r="A20" s="48">
        <v>15</v>
      </c>
      <c r="B20" s="55" t="s">
        <v>26</v>
      </c>
      <c r="C20" s="67">
        <v>8</v>
      </c>
      <c r="D20" s="67">
        <v>4</v>
      </c>
      <c r="E20" s="67"/>
      <c r="F20" s="50">
        <f t="shared" si="1"/>
        <v>24000</v>
      </c>
      <c r="G20" s="50">
        <f t="shared" si="2"/>
        <v>12000</v>
      </c>
      <c r="H20" s="50">
        <v>0</v>
      </c>
      <c r="I20" s="50">
        <f t="shared" si="3"/>
        <v>36000</v>
      </c>
      <c r="J20" s="50"/>
    </row>
    <row r="21" spans="1:10" s="64" customFormat="1" ht="18" customHeight="1">
      <c r="A21" s="48">
        <v>16</v>
      </c>
      <c r="B21" s="55" t="s">
        <v>27</v>
      </c>
      <c r="C21" s="67">
        <v>8</v>
      </c>
      <c r="D21" s="67">
        <v>13</v>
      </c>
      <c r="E21" s="67"/>
      <c r="F21" s="50">
        <f t="shared" si="1"/>
        <v>24000</v>
      </c>
      <c r="G21" s="50">
        <f t="shared" si="2"/>
        <v>39000</v>
      </c>
      <c r="H21" s="50">
        <v>0</v>
      </c>
      <c r="I21" s="50">
        <f t="shared" si="3"/>
        <v>63000</v>
      </c>
      <c r="J21" s="62"/>
    </row>
    <row r="22" spans="1:10" s="64" customFormat="1" ht="18" customHeight="1">
      <c r="A22" s="48">
        <v>17</v>
      </c>
      <c r="B22" s="55" t="s">
        <v>28</v>
      </c>
      <c r="C22" s="67"/>
      <c r="D22" s="60">
        <v>4</v>
      </c>
      <c r="E22" s="67"/>
      <c r="F22" s="50">
        <f t="shared" si="1"/>
        <v>0</v>
      </c>
      <c r="G22" s="50">
        <f t="shared" si="2"/>
        <v>12000</v>
      </c>
      <c r="H22" s="50">
        <v>0</v>
      </c>
      <c r="I22" s="50">
        <f t="shared" si="3"/>
        <v>12000</v>
      </c>
      <c r="J22" s="69"/>
    </row>
    <row r="23" spans="1:10" s="64" customFormat="1" ht="18" customHeight="1">
      <c r="A23" s="48">
        <v>18</v>
      </c>
      <c r="B23" s="55" t="s">
        <v>29</v>
      </c>
      <c r="C23" s="67">
        <v>5</v>
      </c>
      <c r="D23" s="67">
        <v>3</v>
      </c>
      <c r="E23" s="67"/>
      <c r="F23" s="50">
        <f t="shared" si="1"/>
        <v>15000</v>
      </c>
      <c r="G23" s="50">
        <f t="shared" si="2"/>
        <v>9000</v>
      </c>
      <c r="H23" s="50">
        <v>0</v>
      </c>
      <c r="I23" s="50">
        <f t="shared" si="3"/>
        <v>24000</v>
      </c>
      <c r="J23" s="62"/>
    </row>
    <row r="24" spans="1:10" s="64" customFormat="1" ht="18" customHeight="1">
      <c r="A24" s="48">
        <v>19</v>
      </c>
      <c r="B24" s="55" t="s">
        <v>30</v>
      </c>
      <c r="C24" s="67">
        <v>3</v>
      </c>
      <c r="D24" s="67"/>
      <c r="E24" s="67"/>
      <c r="F24" s="50">
        <f t="shared" si="1"/>
        <v>9000</v>
      </c>
      <c r="G24" s="50">
        <f t="shared" si="2"/>
        <v>0</v>
      </c>
      <c r="H24" s="50">
        <v>0</v>
      </c>
      <c r="I24" s="50">
        <f t="shared" si="3"/>
        <v>9000</v>
      </c>
      <c r="J24" s="69"/>
    </row>
    <row r="25" spans="1:10" s="64" customFormat="1" ht="18" customHeight="1">
      <c r="A25" s="48">
        <v>20</v>
      </c>
      <c r="B25" s="49" t="s">
        <v>31</v>
      </c>
      <c r="C25" s="67"/>
      <c r="D25" s="67">
        <v>20</v>
      </c>
      <c r="E25" s="67"/>
      <c r="F25" s="50">
        <f t="shared" si="1"/>
        <v>0</v>
      </c>
      <c r="G25" s="50">
        <f t="shared" si="2"/>
        <v>60000</v>
      </c>
      <c r="H25" s="50">
        <v>0</v>
      </c>
      <c r="I25" s="50">
        <f t="shared" si="3"/>
        <v>60000</v>
      </c>
      <c r="J25" s="69"/>
    </row>
    <row r="26" spans="1:10" s="64" customFormat="1" ht="18" customHeight="1">
      <c r="A26" s="48">
        <v>21</v>
      </c>
      <c r="B26" s="56" t="s">
        <v>32</v>
      </c>
      <c r="C26" s="54"/>
      <c r="D26" s="54">
        <v>1</v>
      </c>
      <c r="E26" s="54"/>
      <c r="F26" s="50">
        <f t="shared" si="1"/>
        <v>0</v>
      </c>
      <c r="G26" s="50">
        <f t="shared" si="2"/>
        <v>3000</v>
      </c>
      <c r="H26" s="50">
        <v>0</v>
      </c>
      <c r="I26" s="50">
        <f t="shared" si="3"/>
        <v>3000</v>
      </c>
      <c r="J26" s="69" t="s">
        <v>91</v>
      </c>
    </row>
    <row r="27" spans="1:10" s="64" customFormat="1" ht="18" customHeight="1">
      <c r="A27" s="48">
        <v>22</v>
      </c>
      <c r="B27" s="56" t="s">
        <v>33</v>
      </c>
      <c r="C27" s="67"/>
      <c r="D27" s="67">
        <v>13</v>
      </c>
      <c r="E27" s="67"/>
      <c r="F27" s="50">
        <f t="shared" si="1"/>
        <v>0</v>
      </c>
      <c r="G27" s="50">
        <f t="shared" si="2"/>
        <v>39000</v>
      </c>
      <c r="H27" s="50">
        <v>0</v>
      </c>
      <c r="I27" s="50">
        <f t="shared" si="3"/>
        <v>39000</v>
      </c>
      <c r="J27" s="62"/>
    </row>
    <row r="28" spans="1:10" s="64" customFormat="1" ht="18" customHeight="1">
      <c r="A28" s="48">
        <v>23</v>
      </c>
      <c r="B28" s="56" t="s">
        <v>34</v>
      </c>
      <c r="C28" s="67"/>
      <c r="D28" s="67">
        <v>13</v>
      </c>
      <c r="E28" s="67"/>
      <c r="F28" s="50">
        <f t="shared" si="1"/>
        <v>0</v>
      </c>
      <c r="G28" s="50">
        <f t="shared" si="2"/>
        <v>39000</v>
      </c>
      <c r="H28" s="50">
        <v>0</v>
      </c>
      <c r="I28" s="50">
        <f t="shared" si="3"/>
        <v>39000</v>
      </c>
      <c r="J28" s="62"/>
    </row>
    <row r="29" spans="1:10" s="64" customFormat="1" ht="18" customHeight="1">
      <c r="A29" s="48">
        <v>24</v>
      </c>
      <c r="B29" s="56" t="s">
        <v>35</v>
      </c>
      <c r="C29" s="57"/>
      <c r="D29" s="57">
        <v>3</v>
      </c>
      <c r="E29" s="57"/>
      <c r="F29" s="50">
        <f t="shared" si="1"/>
        <v>0</v>
      </c>
      <c r="G29" s="50">
        <f t="shared" si="2"/>
        <v>9000</v>
      </c>
      <c r="H29" s="50">
        <v>0</v>
      </c>
      <c r="I29" s="50">
        <f t="shared" si="3"/>
        <v>9000</v>
      </c>
      <c r="J29" s="62"/>
    </row>
    <row r="30" spans="1:10" s="64" customFormat="1" ht="18" customHeight="1">
      <c r="A30" s="48">
        <v>25</v>
      </c>
      <c r="B30" s="56" t="s">
        <v>36</v>
      </c>
      <c r="C30" s="57"/>
      <c r="D30" s="57">
        <v>4</v>
      </c>
      <c r="E30" s="57"/>
      <c r="F30" s="50">
        <f t="shared" si="1"/>
        <v>0</v>
      </c>
      <c r="G30" s="50">
        <f t="shared" si="2"/>
        <v>12000</v>
      </c>
      <c r="H30" s="50">
        <v>0</v>
      </c>
      <c r="I30" s="50">
        <f t="shared" si="3"/>
        <v>12000</v>
      </c>
      <c r="J30" s="62"/>
    </row>
    <row r="31" spans="1:10" s="64" customFormat="1" ht="18" customHeight="1">
      <c r="A31" s="48">
        <v>26</v>
      </c>
      <c r="B31" s="56" t="s">
        <v>37</v>
      </c>
      <c r="C31" s="67"/>
      <c r="D31" s="67">
        <v>38</v>
      </c>
      <c r="E31" s="67"/>
      <c r="F31" s="50">
        <f t="shared" si="1"/>
        <v>0</v>
      </c>
      <c r="G31" s="50">
        <f t="shared" si="2"/>
        <v>114000</v>
      </c>
      <c r="H31" s="50">
        <v>0</v>
      </c>
      <c r="I31" s="50">
        <f t="shared" si="3"/>
        <v>114000</v>
      </c>
      <c r="J31" s="62"/>
    </row>
    <row r="32" spans="1:10" s="64" customFormat="1" ht="18" customHeight="1">
      <c r="A32" s="48">
        <v>27</v>
      </c>
      <c r="B32" s="56" t="s">
        <v>38</v>
      </c>
      <c r="C32" s="67"/>
      <c r="D32" s="67">
        <v>28</v>
      </c>
      <c r="E32" s="67"/>
      <c r="F32" s="50">
        <f t="shared" si="1"/>
        <v>0</v>
      </c>
      <c r="G32" s="50">
        <f t="shared" si="2"/>
        <v>84000</v>
      </c>
      <c r="H32" s="50"/>
      <c r="I32" s="50">
        <f t="shared" si="3"/>
        <v>84000</v>
      </c>
      <c r="J32" s="50"/>
    </row>
    <row r="33" spans="1:10" s="64" customFormat="1" ht="18" customHeight="1">
      <c r="A33" s="48">
        <v>28</v>
      </c>
      <c r="B33" s="56" t="s">
        <v>39</v>
      </c>
      <c r="C33" s="54"/>
      <c r="D33" s="54">
        <v>28</v>
      </c>
      <c r="E33" s="54"/>
      <c r="F33" s="50">
        <f t="shared" si="1"/>
        <v>0</v>
      </c>
      <c r="G33" s="50">
        <f t="shared" si="2"/>
        <v>84000</v>
      </c>
      <c r="H33" s="50">
        <v>0</v>
      </c>
      <c r="I33" s="50">
        <f t="shared" si="3"/>
        <v>84000</v>
      </c>
      <c r="J33" s="62"/>
    </row>
    <row r="34" spans="1:10" s="64" customFormat="1" ht="18" customHeight="1">
      <c r="A34" s="48">
        <v>29</v>
      </c>
      <c r="B34" s="56" t="s">
        <v>40</v>
      </c>
      <c r="C34" s="67"/>
      <c r="D34" s="67">
        <v>7</v>
      </c>
      <c r="E34" s="67"/>
      <c r="F34" s="50">
        <f t="shared" si="1"/>
        <v>0</v>
      </c>
      <c r="G34" s="50">
        <f t="shared" si="2"/>
        <v>21000</v>
      </c>
      <c r="H34" s="50">
        <v>0</v>
      </c>
      <c r="I34" s="50">
        <f t="shared" si="3"/>
        <v>21000</v>
      </c>
      <c r="J34" s="62"/>
    </row>
    <row r="35" spans="1:10" s="64" customFormat="1" ht="18" customHeight="1">
      <c r="A35" s="48">
        <v>30</v>
      </c>
      <c r="B35" s="56" t="s">
        <v>41</v>
      </c>
      <c r="C35" s="67"/>
      <c r="D35" s="67">
        <v>14</v>
      </c>
      <c r="E35" s="67"/>
      <c r="F35" s="50">
        <f t="shared" si="1"/>
        <v>0</v>
      </c>
      <c r="G35" s="50">
        <f t="shared" si="2"/>
        <v>42000</v>
      </c>
      <c r="H35" s="50"/>
      <c r="I35" s="50">
        <f t="shared" si="3"/>
        <v>42000</v>
      </c>
      <c r="J35" s="50"/>
    </row>
    <row r="36" spans="1:10" s="64" customFormat="1" ht="18" customHeight="1">
      <c r="A36" s="48">
        <v>31</v>
      </c>
      <c r="B36" s="56" t="s">
        <v>42</v>
      </c>
      <c r="C36" s="67"/>
      <c r="D36" s="67">
        <v>13</v>
      </c>
      <c r="E36" s="67"/>
      <c r="F36" s="50">
        <f t="shared" si="1"/>
        <v>0</v>
      </c>
      <c r="G36" s="50">
        <f t="shared" si="2"/>
        <v>39000</v>
      </c>
      <c r="H36" s="50">
        <v>0</v>
      </c>
      <c r="I36" s="50">
        <f t="shared" si="3"/>
        <v>39000</v>
      </c>
      <c r="J36" s="62"/>
    </row>
    <row r="37" spans="1:10" s="64" customFormat="1" ht="18" customHeight="1">
      <c r="A37" s="52">
        <v>32</v>
      </c>
      <c r="B37" s="56" t="s">
        <v>43</v>
      </c>
      <c r="C37" s="67"/>
      <c r="D37" s="67"/>
      <c r="E37" s="67">
        <v>58</v>
      </c>
      <c r="F37" s="50">
        <f t="shared" si="1"/>
        <v>0</v>
      </c>
      <c r="G37" s="50">
        <f t="shared" si="2"/>
        <v>0</v>
      </c>
      <c r="H37" s="64">
        <v>300000</v>
      </c>
      <c r="I37" s="50">
        <f t="shared" si="3"/>
        <v>300000</v>
      </c>
      <c r="J37" s="69" t="s">
        <v>91</v>
      </c>
    </row>
    <row r="38" spans="1:10" s="64" customFormat="1" ht="18" customHeight="1">
      <c r="A38" s="52">
        <v>33</v>
      </c>
      <c r="B38" s="58" t="s">
        <v>44</v>
      </c>
      <c r="C38" s="67"/>
      <c r="D38" s="67">
        <v>14</v>
      </c>
      <c r="E38" s="67"/>
      <c r="F38" s="50">
        <f t="shared" si="1"/>
        <v>0</v>
      </c>
      <c r="G38" s="50">
        <f t="shared" si="2"/>
        <v>42000</v>
      </c>
      <c r="H38" s="50">
        <v>0</v>
      </c>
      <c r="I38" s="50">
        <f t="shared" si="3"/>
        <v>42000</v>
      </c>
      <c r="J38" s="70"/>
    </row>
    <row r="39" spans="1:10" s="64" customFormat="1" ht="18" customHeight="1">
      <c r="A39" s="52">
        <v>34</v>
      </c>
      <c r="B39" s="58" t="s">
        <v>45</v>
      </c>
      <c r="C39" s="67"/>
      <c r="D39" s="67">
        <v>16</v>
      </c>
      <c r="E39" s="67"/>
      <c r="F39" s="50">
        <f t="shared" si="1"/>
        <v>0</v>
      </c>
      <c r="G39" s="50">
        <f t="shared" si="2"/>
        <v>48000</v>
      </c>
      <c r="H39" s="50">
        <v>0</v>
      </c>
      <c r="I39" s="50">
        <f t="shared" si="3"/>
        <v>48000</v>
      </c>
      <c r="J39" s="70"/>
    </row>
    <row r="40" spans="1:10" s="64" customFormat="1" ht="18" customHeight="1">
      <c r="A40" s="52">
        <v>35</v>
      </c>
      <c r="B40" s="58" t="s">
        <v>46</v>
      </c>
      <c r="C40" s="50"/>
      <c r="D40" s="50">
        <v>14</v>
      </c>
      <c r="E40" s="50"/>
      <c r="F40" s="50">
        <f t="shared" si="1"/>
        <v>0</v>
      </c>
      <c r="G40" s="50">
        <f t="shared" si="2"/>
        <v>42000</v>
      </c>
      <c r="H40" s="50">
        <v>0</v>
      </c>
      <c r="I40" s="50">
        <f t="shared" si="3"/>
        <v>42000</v>
      </c>
      <c r="J40" s="70"/>
    </row>
    <row r="41" spans="1:10" s="64" customFormat="1" ht="18" customHeight="1">
      <c r="A41" s="52">
        <v>36</v>
      </c>
      <c r="B41" s="58" t="s">
        <v>47</v>
      </c>
      <c r="C41" s="50"/>
      <c r="D41" s="50">
        <v>13</v>
      </c>
      <c r="E41" s="50"/>
      <c r="F41" s="50">
        <f t="shared" si="1"/>
        <v>0</v>
      </c>
      <c r="G41" s="50">
        <f t="shared" si="2"/>
        <v>39000</v>
      </c>
      <c r="H41" s="50">
        <v>0</v>
      </c>
      <c r="I41" s="50">
        <f t="shared" si="3"/>
        <v>39000</v>
      </c>
      <c r="J41" s="70"/>
    </row>
    <row r="42" spans="1:10" s="64" customFormat="1" ht="18" customHeight="1">
      <c r="A42" s="52">
        <v>37</v>
      </c>
      <c r="B42" s="58" t="s">
        <v>48</v>
      </c>
      <c r="C42" s="50"/>
      <c r="D42" s="50">
        <v>17</v>
      </c>
      <c r="E42" s="50"/>
      <c r="F42" s="50">
        <f t="shared" si="1"/>
        <v>0</v>
      </c>
      <c r="G42" s="50">
        <f t="shared" si="2"/>
        <v>51000</v>
      </c>
      <c r="H42" s="50">
        <v>0</v>
      </c>
      <c r="I42" s="50">
        <f t="shared" si="3"/>
        <v>51000</v>
      </c>
      <c r="J42" s="70"/>
    </row>
    <row r="43" spans="1:10" s="64" customFormat="1" ht="18" customHeight="1">
      <c r="A43" s="52">
        <v>38</v>
      </c>
      <c r="B43" s="58" t="s">
        <v>49</v>
      </c>
      <c r="C43" s="50"/>
      <c r="D43" s="50"/>
      <c r="E43" s="50"/>
      <c r="F43" s="50">
        <f t="shared" si="1"/>
        <v>0</v>
      </c>
      <c r="G43" s="50">
        <f t="shared" si="2"/>
        <v>0</v>
      </c>
      <c r="H43" s="50">
        <v>0</v>
      </c>
      <c r="I43" s="50">
        <f t="shared" si="3"/>
        <v>0</v>
      </c>
      <c r="J43" s="70"/>
    </row>
    <row r="44" spans="1:10" s="64" customFormat="1" ht="18" customHeight="1">
      <c r="A44" s="52">
        <v>39</v>
      </c>
      <c r="B44" s="58" t="s">
        <v>50</v>
      </c>
      <c r="C44" s="50"/>
      <c r="D44" s="50">
        <v>12</v>
      </c>
      <c r="E44" s="50"/>
      <c r="F44" s="50">
        <f t="shared" si="1"/>
        <v>0</v>
      </c>
      <c r="G44" s="50">
        <f t="shared" si="2"/>
        <v>36000</v>
      </c>
      <c r="H44" s="50">
        <v>0</v>
      </c>
      <c r="I44" s="50">
        <f t="shared" si="3"/>
        <v>36000</v>
      </c>
      <c r="J44" s="70"/>
    </row>
    <row r="45" spans="1:10" s="64" customFormat="1" ht="18" customHeight="1">
      <c r="A45" s="52">
        <v>40</v>
      </c>
      <c r="B45" s="58" t="s">
        <v>51</v>
      </c>
      <c r="C45" s="50"/>
      <c r="D45" s="50">
        <v>11</v>
      </c>
      <c r="E45" s="50"/>
      <c r="F45" s="50">
        <f t="shared" si="1"/>
        <v>0</v>
      </c>
      <c r="G45" s="50">
        <f t="shared" si="2"/>
        <v>33000</v>
      </c>
      <c r="H45" s="50">
        <v>0</v>
      </c>
      <c r="I45" s="50">
        <f t="shared" si="3"/>
        <v>33000</v>
      </c>
      <c r="J45" s="70"/>
    </row>
    <row r="46" spans="1:10" s="64" customFormat="1" ht="18" customHeight="1">
      <c r="A46" s="52">
        <v>41</v>
      </c>
      <c r="B46" s="56" t="s">
        <v>52</v>
      </c>
      <c r="C46" s="50"/>
      <c r="D46" s="50">
        <v>12</v>
      </c>
      <c r="E46" s="50"/>
      <c r="F46" s="50">
        <f t="shared" si="1"/>
        <v>0</v>
      </c>
      <c r="G46" s="50">
        <f t="shared" si="2"/>
        <v>36000</v>
      </c>
      <c r="H46" s="50">
        <v>0</v>
      </c>
      <c r="I46" s="50">
        <f t="shared" si="3"/>
        <v>36000</v>
      </c>
      <c r="J46" s="70"/>
    </row>
    <row r="47" spans="1:10" ht="18" customHeight="1">
      <c r="A47" s="52">
        <v>42</v>
      </c>
      <c r="B47" s="56" t="s">
        <v>53</v>
      </c>
      <c r="C47" s="68"/>
      <c r="D47" s="68">
        <v>3</v>
      </c>
      <c r="E47" s="68"/>
      <c r="F47" s="50">
        <f t="shared" si="1"/>
        <v>0</v>
      </c>
      <c r="G47" s="50">
        <f t="shared" si="2"/>
        <v>9000</v>
      </c>
      <c r="H47" s="68"/>
      <c r="I47" s="50">
        <f t="shared" si="3"/>
        <v>9000</v>
      </c>
      <c r="J47" s="68"/>
    </row>
  </sheetData>
  <sheetProtection/>
  <mergeCells count="8">
    <mergeCell ref="A1:J1"/>
    <mergeCell ref="F2:J2"/>
    <mergeCell ref="C3:E3"/>
    <mergeCell ref="F3:I3"/>
    <mergeCell ref="A5:B5"/>
    <mergeCell ref="A3:A4"/>
    <mergeCell ref="B3:B4"/>
    <mergeCell ref="J3:J4"/>
  </mergeCells>
  <printOptions horizontalCentered="1"/>
  <pageMargins left="0.4284722222222222" right="0.5118055555555555" top="0.7909722222222222" bottom="0.5118055555555555" header="0.5118055555555555" footer="0.35"/>
  <pageSetup horizontalDpi="600" verticalDpi="600" orientation="landscape" paperSize="9"/>
  <headerFooter>
    <oddHeader>&amp;L&amp;10附件：4</oddHeader>
    <oddFooter>&amp;C&amp;8第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showZeros="0" zoomScaleSheetLayoutView="10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6" sqref="N16"/>
    </sheetView>
  </sheetViews>
  <sheetFormatPr defaultColWidth="9.00390625" defaultRowHeight="14.25"/>
  <cols>
    <col min="1" max="1" width="3.875" style="65" customWidth="1"/>
    <col min="2" max="2" width="19.25390625" style="65" customWidth="1"/>
    <col min="3" max="3" width="9.25390625" style="65" customWidth="1"/>
    <col min="4" max="4" width="8.625" style="65" customWidth="1"/>
    <col min="5" max="5" width="8.375" style="65" customWidth="1"/>
    <col min="6" max="6" width="12.00390625" style="65" customWidth="1"/>
    <col min="7" max="7" width="11.25390625" style="65" customWidth="1"/>
    <col min="8" max="8" width="9.50390625" style="65" customWidth="1"/>
    <col min="9" max="9" width="11.625" style="65" customWidth="1"/>
    <col min="10" max="10" width="25.00390625" style="65" customWidth="1"/>
    <col min="11" max="16384" width="9.00390625" style="65" customWidth="1"/>
  </cols>
  <sheetData>
    <row r="1" spans="1:10" s="9" customFormat="1" ht="33" customHeight="1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9" customFormat="1" ht="15" customHeight="1">
      <c r="A2" s="66"/>
      <c r="B2" s="66"/>
      <c r="C2" s="66"/>
      <c r="D2" s="66"/>
      <c r="E2" s="66"/>
      <c r="F2" s="180" t="s">
        <v>93</v>
      </c>
      <c r="G2" s="180"/>
      <c r="H2" s="180"/>
      <c r="I2" s="180"/>
      <c r="J2" s="180"/>
    </row>
    <row r="3" spans="1:10" s="60" customFormat="1" ht="18.75" customHeight="1">
      <c r="A3" s="185" t="s">
        <v>1</v>
      </c>
      <c r="B3" s="177" t="s">
        <v>2</v>
      </c>
      <c r="C3" s="175" t="s">
        <v>94</v>
      </c>
      <c r="D3" s="182"/>
      <c r="E3" s="176"/>
      <c r="F3" s="177" t="s">
        <v>73</v>
      </c>
      <c r="G3" s="177"/>
      <c r="H3" s="177"/>
      <c r="I3" s="177"/>
      <c r="J3" s="177" t="s">
        <v>6</v>
      </c>
    </row>
    <row r="4" spans="1:10" s="60" customFormat="1" ht="18.75" customHeight="1">
      <c r="A4" s="185"/>
      <c r="B4" s="177"/>
      <c r="C4" s="48" t="s">
        <v>7</v>
      </c>
      <c r="D4" s="48" t="s">
        <v>8</v>
      </c>
      <c r="E4" s="48" t="s">
        <v>9</v>
      </c>
      <c r="F4" s="48" t="s">
        <v>62</v>
      </c>
      <c r="G4" s="48" t="s">
        <v>63</v>
      </c>
      <c r="H4" s="48" t="s">
        <v>64</v>
      </c>
      <c r="I4" s="48" t="s">
        <v>11</v>
      </c>
      <c r="J4" s="177"/>
    </row>
    <row r="5" spans="1:10" s="60" customFormat="1" ht="16.5" customHeight="1">
      <c r="A5" s="183" t="s">
        <v>11</v>
      </c>
      <c r="B5" s="184"/>
      <c r="C5" s="48">
        <f aca="true" t="shared" si="0" ref="C5:I5">SUM(C6:C47)</f>
        <v>14859</v>
      </c>
      <c r="D5" s="48">
        <f t="shared" si="0"/>
        <v>2447</v>
      </c>
      <c r="E5" s="48">
        <f t="shared" si="0"/>
        <v>0</v>
      </c>
      <c r="F5" s="48">
        <f t="shared" si="0"/>
        <v>1485900</v>
      </c>
      <c r="G5" s="48">
        <f t="shared" si="0"/>
        <v>244700</v>
      </c>
      <c r="H5" s="48">
        <f t="shared" si="0"/>
        <v>0</v>
      </c>
      <c r="I5" s="48">
        <f t="shared" si="0"/>
        <v>1730600</v>
      </c>
      <c r="J5" s="62" t="s">
        <v>95</v>
      </c>
    </row>
    <row r="6" spans="1:10" s="64" customFormat="1" ht="18" customHeight="1">
      <c r="A6" s="48">
        <v>1</v>
      </c>
      <c r="B6" s="49" t="s">
        <v>12</v>
      </c>
      <c r="C6" s="50">
        <v>675</v>
      </c>
      <c r="D6" s="50"/>
      <c r="E6" s="50"/>
      <c r="F6" s="50">
        <f aca="true" t="shared" si="1" ref="F6:F47">C6*100</f>
        <v>67500</v>
      </c>
      <c r="G6" s="50">
        <f aca="true" t="shared" si="2" ref="G6:G46">D6*100</f>
        <v>0</v>
      </c>
      <c r="H6" s="50">
        <f aca="true" t="shared" si="3" ref="H6:H46">E6*100</f>
        <v>0</v>
      </c>
      <c r="I6" s="50">
        <f aca="true" t="shared" si="4" ref="I6:I46">H6+G6+F6</f>
        <v>67500</v>
      </c>
      <c r="J6" s="62"/>
    </row>
    <row r="7" spans="1:10" s="64" customFormat="1" ht="18" customHeight="1">
      <c r="A7" s="48">
        <v>2</v>
      </c>
      <c r="B7" s="49" t="s">
        <v>13</v>
      </c>
      <c r="C7" s="50">
        <v>2032</v>
      </c>
      <c r="D7" s="50"/>
      <c r="E7" s="50"/>
      <c r="F7" s="50">
        <f t="shared" si="1"/>
        <v>203200</v>
      </c>
      <c r="G7" s="50">
        <f t="shared" si="2"/>
        <v>0</v>
      </c>
      <c r="H7" s="50">
        <f t="shared" si="3"/>
        <v>0</v>
      </c>
      <c r="I7" s="50">
        <f t="shared" si="4"/>
        <v>203200</v>
      </c>
      <c r="J7" s="62"/>
    </row>
    <row r="8" spans="1:10" s="64" customFormat="1" ht="18" customHeight="1">
      <c r="A8" s="48">
        <v>3</v>
      </c>
      <c r="B8" s="49" t="s">
        <v>14</v>
      </c>
      <c r="C8" s="50">
        <v>1113</v>
      </c>
      <c r="D8" s="50"/>
      <c r="E8" s="50"/>
      <c r="F8" s="50">
        <f t="shared" si="1"/>
        <v>111300</v>
      </c>
      <c r="G8" s="50">
        <f t="shared" si="2"/>
        <v>0</v>
      </c>
      <c r="H8" s="50">
        <f t="shared" si="3"/>
        <v>0</v>
      </c>
      <c r="I8" s="50">
        <f t="shared" si="4"/>
        <v>111300</v>
      </c>
      <c r="J8" s="62"/>
    </row>
    <row r="9" spans="1:10" s="64" customFormat="1" ht="18" customHeight="1">
      <c r="A9" s="48">
        <v>4</v>
      </c>
      <c r="B9" s="49" t="s">
        <v>15</v>
      </c>
      <c r="C9" s="50">
        <v>1285</v>
      </c>
      <c r="D9" s="50"/>
      <c r="E9" s="50"/>
      <c r="F9" s="50">
        <f t="shared" si="1"/>
        <v>128500</v>
      </c>
      <c r="G9" s="50">
        <f t="shared" si="2"/>
        <v>0</v>
      </c>
      <c r="H9" s="50">
        <f t="shared" si="3"/>
        <v>0</v>
      </c>
      <c r="I9" s="50">
        <f t="shared" si="4"/>
        <v>128500</v>
      </c>
      <c r="J9" s="62"/>
    </row>
    <row r="10" spans="1:10" s="64" customFormat="1" ht="18" customHeight="1">
      <c r="A10" s="48">
        <v>5</v>
      </c>
      <c r="B10" s="49" t="s">
        <v>16</v>
      </c>
      <c r="C10" s="50">
        <v>2414</v>
      </c>
      <c r="D10" s="50"/>
      <c r="E10" s="50"/>
      <c r="F10" s="50">
        <f t="shared" si="1"/>
        <v>241400</v>
      </c>
      <c r="G10" s="50">
        <f t="shared" si="2"/>
        <v>0</v>
      </c>
      <c r="H10" s="50">
        <f t="shared" si="3"/>
        <v>0</v>
      </c>
      <c r="I10" s="50">
        <f t="shared" si="4"/>
        <v>241400</v>
      </c>
      <c r="J10" s="62"/>
    </row>
    <row r="11" spans="1:10" s="64" customFormat="1" ht="18" customHeight="1">
      <c r="A11" s="48">
        <v>6</v>
      </c>
      <c r="B11" s="49" t="s">
        <v>17</v>
      </c>
      <c r="C11" s="50">
        <v>1145</v>
      </c>
      <c r="D11" s="50"/>
      <c r="E11" s="50"/>
      <c r="F11" s="50">
        <f t="shared" si="1"/>
        <v>114500</v>
      </c>
      <c r="G11" s="50">
        <f t="shared" si="2"/>
        <v>0</v>
      </c>
      <c r="H11" s="50">
        <f t="shared" si="3"/>
        <v>0</v>
      </c>
      <c r="I11" s="50">
        <f t="shared" si="4"/>
        <v>114500</v>
      </c>
      <c r="J11" s="62"/>
    </row>
    <row r="12" spans="1:10" s="64" customFormat="1" ht="18" customHeight="1">
      <c r="A12" s="48">
        <v>7</v>
      </c>
      <c r="B12" s="49" t="s">
        <v>18</v>
      </c>
      <c r="C12" s="50">
        <v>590</v>
      </c>
      <c r="D12" s="50"/>
      <c r="E12" s="50"/>
      <c r="F12" s="50">
        <f t="shared" si="1"/>
        <v>59000</v>
      </c>
      <c r="G12" s="50">
        <f t="shared" si="2"/>
        <v>0</v>
      </c>
      <c r="H12" s="50">
        <f t="shared" si="3"/>
        <v>0</v>
      </c>
      <c r="I12" s="50">
        <f t="shared" si="4"/>
        <v>59000</v>
      </c>
      <c r="J12" s="62"/>
    </row>
    <row r="13" spans="1:10" s="64" customFormat="1" ht="18" customHeight="1">
      <c r="A13" s="48">
        <v>8</v>
      </c>
      <c r="B13" s="49" t="s">
        <v>19</v>
      </c>
      <c r="C13" s="50">
        <v>227</v>
      </c>
      <c r="D13" s="50"/>
      <c r="E13" s="50"/>
      <c r="F13" s="50">
        <f t="shared" si="1"/>
        <v>22700</v>
      </c>
      <c r="G13" s="50">
        <f t="shared" si="2"/>
        <v>0</v>
      </c>
      <c r="H13" s="50">
        <f t="shared" si="3"/>
        <v>0</v>
      </c>
      <c r="I13" s="50">
        <f t="shared" si="4"/>
        <v>22700</v>
      </c>
      <c r="J13" s="62"/>
    </row>
    <row r="14" spans="1:10" s="64" customFormat="1" ht="18" customHeight="1">
      <c r="A14" s="48">
        <v>9</v>
      </c>
      <c r="B14" s="49" t="s">
        <v>20</v>
      </c>
      <c r="C14" s="50">
        <v>1162</v>
      </c>
      <c r="D14" s="50"/>
      <c r="E14" s="50"/>
      <c r="F14" s="50">
        <f t="shared" si="1"/>
        <v>116200</v>
      </c>
      <c r="G14" s="50">
        <f t="shared" si="2"/>
        <v>0</v>
      </c>
      <c r="H14" s="50">
        <f t="shared" si="3"/>
        <v>0</v>
      </c>
      <c r="I14" s="50">
        <f t="shared" si="4"/>
        <v>116200</v>
      </c>
      <c r="J14" s="62"/>
    </row>
    <row r="15" spans="1:10" s="64" customFormat="1" ht="18" customHeight="1">
      <c r="A15" s="48">
        <v>10</v>
      </c>
      <c r="B15" s="49" t="s">
        <v>21</v>
      </c>
      <c r="C15" s="50">
        <v>570</v>
      </c>
      <c r="D15" s="50"/>
      <c r="E15" s="50"/>
      <c r="F15" s="50">
        <f t="shared" si="1"/>
        <v>57000</v>
      </c>
      <c r="G15" s="50">
        <f t="shared" si="2"/>
        <v>0</v>
      </c>
      <c r="H15" s="50">
        <f t="shared" si="3"/>
        <v>0</v>
      </c>
      <c r="I15" s="50">
        <f t="shared" si="4"/>
        <v>57000</v>
      </c>
      <c r="J15" s="62"/>
    </row>
    <row r="16" spans="1:10" s="64" customFormat="1" ht="18" customHeight="1">
      <c r="A16" s="48">
        <v>11</v>
      </c>
      <c r="B16" s="49" t="s">
        <v>22</v>
      </c>
      <c r="C16" s="50">
        <v>1490</v>
      </c>
      <c r="D16" s="50"/>
      <c r="E16" s="50"/>
      <c r="F16" s="50">
        <f t="shared" si="1"/>
        <v>149000</v>
      </c>
      <c r="G16" s="50">
        <f t="shared" si="2"/>
        <v>0</v>
      </c>
      <c r="H16" s="50">
        <f t="shared" si="3"/>
        <v>0</v>
      </c>
      <c r="I16" s="50">
        <f t="shared" si="4"/>
        <v>149000</v>
      </c>
      <c r="J16" s="62"/>
    </row>
    <row r="17" spans="1:10" s="64" customFormat="1" ht="18" customHeight="1">
      <c r="A17" s="48">
        <v>12</v>
      </c>
      <c r="B17" s="49" t="s">
        <v>23</v>
      </c>
      <c r="C17" s="50"/>
      <c r="D17" s="50"/>
      <c r="E17" s="50"/>
      <c r="F17" s="50">
        <f t="shared" si="1"/>
        <v>0</v>
      </c>
      <c r="G17" s="50">
        <f t="shared" si="2"/>
        <v>0</v>
      </c>
      <c r="H17" s="50">
        <f t="shared" si="3"/>
        <v>0</v>
      </c>
      <c r="I17" s="50">
        <f t="shared" si="4"/>
        <v>0</v>
      </c>
      <c r="J17" s="62"/>
    </row>
    <row r="18" spans="1:10" s="64" customFormat="1" ht="18" customHeight="1">
      <c r="A18" s="48">
        <v>13</v>
      </c>
      <c r="B18" s="49" t="s">
        <v>24</v>
      </c>
      <c r="C18" s="50">
        <v>970</v>
      </c>
      <c r="D18" s="50"/>
      <c r="E18" s="50"/>
      <c r="F18" s="50">
        <f t="shared" si="1"/>
        <v>97000</v>
      </c>
      <c r="G18" s="50">
        <f t="shared" si="2"/>
        <v>0</v>
      </c>
      <c r="H18" s="50">
        <f t="shared" si="3"/>
        <v>0</v>
      </c>
      <c r="I18" s="50">
        <f t="shared" si="4"/>
        <v>97000</v>
      </c>
      <c r="J18" s="62"/>
    </row>
    <row r="19" spans="1:10" s="64" customFormat="1" ht="18" customHeight="1">
      <c r="A19" s="48">
        <v>14</v>
      </c>
      <c r="B19" s="55" t="s">
        <v>25</v>
      </c>
      <c r="C19" s="50">
        <v>441</v>
      </c>
      <c r="D19" s="50">
        <v>91</v>
      </c>
      <c r="E19" s="50"/>
      <c r="F19" s="50">
        <f t="shared" si="1"/>
        <v>44100</v>
      </c>
      <c r="G19" s="50">
        <f t="shared" si="2"/>
        <v>9100</v>
      </c>
      <c r="H19" s="50">
        <f t="shared" si="3"/>
        <v>0</v>
      </c>
      <c r="I19" s="50">
        <f t="shared" si="4"/>
        <v>53200</v>
      </c>
      <c r="J19" s="62"/>
    </row>
    <row r="20" spans="1:10" s="64" customFormat="1" ht="18" customHeight="1">
      <c r="A20" s="48">
        <v>15</v>
      </c>
      <c r="B20" s="55" t="s">
        <v>26</v>
      </c>
      <c r="C20" s="50">
        <v>429</v>
      </c>
      <c r="D20" s="50">
        <v>92</v>
      </c>
      <c r="E20" s="50"/>
      <c r="F20" s="50">
        <f t="shared" si="1"/>
        <v>42900</v>
      </c>
      <c r="G20" s="50">
        <f t="shared" si="2"/>
        <v>9200</v>
      </c>
      <c r="H20" s="50">
        <f t="shared" si="3"/>
        <v>0</v>
      </c>
      <c r="I20" s="50">
        <f t="shared" si="4"/>
        <v>52100</v>
      </c>
      <c r="J20" s="62"/>
    </row>
    <row r="21" spans="1:10" s="64" customFormat="1" ht="18" customHeight="1">
      <c r="A21" s="48">
        <v>16</v>
      </c>
      <c r="B21" s="55" t="s">
        <v>27</v>
      </c>
      <c r="C21" s="50">
        <v>172</v>
      </c>
      <c r="D21" s="50">
        <v>159</v>
      </c>
      <c r="E21" s="50"/>
      <c r="F21" s="50">
        <f t="shared" si="1"/>
        <v>17200</v>
      </c>
      <c r="G21" s="50">
        <f t="shared" si="2"/>
        <v>15900</v>
      </c>
      <c r="H21" s="50">
        <f t="shared" si="3"/>
        <v>0</v>
      </c>
      <c r="I21" s="50">
        <f t="shared" si="4"/>
        <v>33100</v>
      </c>
      <c r="J21" s="62"/>
    </row>
    <row r="22" spans="1:10" s="64" customFormat="1" ht="18" customHeight="1">
      <c r="A22" s="48">
        <v>17</v>
      </c>
      <c r="B22" s="55" t="s">
        <v>28</v>
      </c>
      <c r="C22" s="50"/>
      <c r="D22" s="50">
        <v>229</v>
      </c>
      <c r="E22" s="50"/>
      <c r="F22" s="50">
        <f t="shared" si="1"/>
        <v>0</v>
      </c>
      <c r="G22" s="50">
        <f t="shared" si="2"/>
        <v>22900</v>
      </c>
      <c r="H22" s="50">
        <f t="shared" si="3"/>
        <v>0</v>
      </c>
      <c r="I22" s="50">
        <f t="shared" si="4"/>
        <v>22900</v>
      </c>
      <c r="J22" s="62"/>
    </row>
    <row r="23" spans="1:10" s="64" customFormat="1" ht="18" customHeight="1">
      <c r="A23" s="48">
        <v>18</v>
      </c>
      <c r="B23" s="55" t="s">
        <v>29</v>
      </c>
      <c r="C23" s="50">
        <v>114</v>
      </c>
      <c r="D23" s="50">
        <v>103</v>
      </c>
      <c r="E23" s="50"/>
      <c r="F23" s="50">
        <f t="shared" si="1"/>
        <v>11400</v>
      </c>
      <c r="G23" s="50">
        <f t="shared" si="2"/>
        <v>10300</v>
      </c>
      <c r="H23" s="50">
        <f t="shared" si="3"/>
        <v>0</v>
      </c>
      <c r="I23" s="50">
        <f t="shared" si="4"/>
        <v>21700</v>
      </c>
      <c r="J23" s="62"/>
    </row>
    <row r="24" spans="1:10" s="64" customFormat="1" ht="18" customHeight="1">
      <c r="A24" s="48">
        <v>19</v>
      </c>
      <c r="B24" s="55" t="s">
        <v>30</v>
      </c>
      <c r="C24" s="50">
        <v>30</v>
      </c>
      <c r="D24" s="50">
        <v>9</v>
      </c>
      <c r="E24" s="50"/>
      <c r="F24" s="50">
        <f t="shared" si="1"/>
        <v>3000</v>
      </c>
      <c r="G24" s="50">
        <f t="shared" si="2"/>
        <v>900</v>
      </c>
      <c r="H24" s="50">
        <f t="shared" si="3"/>
        <v>0</v>
      </c>
      <c r="I24" s="50">
        <f t="shared" si="4"/>
        <v>3900</v>
      </c>
      <c r="J24" s="62"/>
    </row>
    <row r="25" spans="1:10" s="64" customFormat="1" ht="18" customHeight="1">
      <c r="A25" s="48">
        <v>20</v>
      </c>
      <c r="B25" s="49" t="s">
        <v>31</v>
      </c>
      <c r="C25" s="50"/>
      <c r="D25" s="50">
        <v>212</v>
      </c>
      <c r="E25" s="50"/>
      <c r="F25" s="50">
        <f t="shared" si="1"/>
        <v>0</v>
      </c>
      <c r="G25" s="50">
        <f t="shared" si="2"/>
        <v>21200</v>
      </c>
      <c r="H25" s="50">
        <f t="shared" si="3"/>
        <v>0</v>
      </c>
      <c r="I25" s="50">
        <f t="shared" si="4"/>
        <v>21200</v>
      </c>
      <c r="J25" s="62"/>
    </row>
    <row r="26" spans="1:10" s="64" customFormat="1" ht="18" customHeight="1">
      <c r="A26" s="48">
        <v>21</v>
      </c>
      <c r="B26" s="56" t="s">
        <v>32</v>
      </c>
      <c r="C26" s="50"/>
      <c r="D26" s="50"/>
      <c r="E26" s="50"/>
      <c r="F26" s="50">
        <f t="shared" si="1"/>
        <v>0</v>
      </c>
      <c r="G26" s="50">
        <f t="shared" si="2"/>
        <v>0</v>
      </c>
      <c r="H26" s="50">
        <f t="shared" si="3"/>
        <v>0</v>
      </c>
      <c r="I26" s="50">
        <f t="shared" si="4"/>
        <v>0</v>
      </c>
      <c r="J26" s="62"/>
    </row>
    <row r="27" spans="1:10" s="64" customFormat="1" ht="18" customHeight="1">
      <c r="A27" s="48">
        <v>22</v>
      </c>
      <c r="B27" s="56" t="s">
        <v>33</v>
      </c>
      <c r="C27" s="50"/>
      <c r="D27" s="50">
        <v>226</v>
      </c>
      <c r="E27" s="50"/>
      <c r="F27" s="50">
        <f t="shared" si="1"/>
        <v>0</v>
      </c>
      <c r="G27" s="50">
        <f t="shared" si="2"/>
        <v>22600</v>
      </c>
      <c r="H27" s="50">
        <f t="shared" si="3"/>
        <v>0</v>
      </c>
      <c r="I27" s="50">
        <f t="shared" si="4"/>
        <v>22600</v>
      </c>
      <c r="J27" s="62"/>
    </row>
    <row r="28" spans="1:10" s="64" customFormat="1" ht="18" customHeight="1">
      <c r="A28" s="48">
        <v>23</v>
      </c>
      <c r="B28" s="56" t="s">
        <v>34</v>
      </c>
      <c r="C28" s="50"/>
      <c r="D28" s="50"/>
      <c r="E28" s="50"/>
      <c r="F28" s="50">
        <f t="shared" si="1"/>
        <v>0</v>
      </c>
      <c r="G28" s="50">
        <f t="shared" si="2"/>
        <v>0</v>
      </c>
      <c r="H28" s="50">
        <f t="shared" si="3"/>
        <v>0</v>
      </c>
      <c r="I28" s="50">
        <f t="shared" si="4"/>
        <v>0</v>
      </c>
      <c r="J28" s="62"/>
    </row>
    <row r="29" spans="1:10" s="64" customFormat="1" ht="18" customHeight="1">
      <c r="A29" s="48">
        <v>24</v>
      </c>
      <c r="B29" s="56" t="s">
        <v>35</v>
      </c>
      <c r="C29" s="50"/>
      <c r="D29" s="50">
        <v>118</v>
      </c>
      <c r="E29" s="50"/>
      <c r="F29" s="50">
        <f t="shared" si="1"/>
        <v>0</v>
      </c>
      <c r="G29" s="50">
        <f t="shared" si="2"/>
        <v>11800</v>
      </c>
      <c r="H29" s="50">
        <f t="shared" si="3"/>
        <v>0</v>
      </c>
      <c r="I29" s="50">
        <f t="shared" si="4"/>
        <v>11800</v>
      </c>
      <c r="J29" s="62"/>
    </row>
    <row r="30" spans="1:10" s="64" customFormat="1" ht="18" customHeight="1">
      <c r="A30" s="48">
        <v>25</v>
      </c>
      <c r="B30" s="56" t="s">
        <v>36</v>
      </c>
      <c r="C30" s="50"/>
      <c r="D30" s="50">
        <v>220</v>
      </c>
      <c r="E30" s="50"/>
      <c r="F30" s="50">
        <f t="shared" si="1"/>
        <v>0</v>
      </c>
      <c r="G30" s="50">
        <f t="shared" si="2"/>
        <v>22000</v>
      </c>
      <c r="H30" s="50">
        <f t="shared" si="3"/>
        <v>0</v>
      </c>
      <c r="I30" s="50">
        <f t="shared" si="4"/>
        <v>22000</v>
      </c>
      <c r="J30" s="62"/>
    </row>
    <row r="31" spans="1:10" s="64" customFormat="1" ht="18" customHeight="1">
      <c r="A31" s="48">
        <v>26</v>
      </c>
      <c r="B31" s="56" t="s">
        <v>37</v>
      </c>
      <c r="C31" s="50"/>
      <c r="D31" s="50"/>
      <c r="E31" s="50"/>
      <c r="F31" s="50">
        <f t="shared" si="1"/>
        <v>0</v>
      </c>
      <c r="G31" s="50">
        <f t="shared" si="2"/>
        <v>0</v>
      </c>
      <c r="H31" s="50">
        <f t="shared" si="3"/>
        <v>0</v>
      </c>
      <c r="I31" s="50">
        <f t="shared" si="4"/>
        <v>0</v>
      </c>
      <c r="J31" s="62"/>
    </row>
    <row r="32" spans="1:10" s="64" customFormat="1" ht="18" customHeight="1">
      <c r="A32" s="48">
        <v>27</v>
      </c>
      <c r="B32" s="56" t="s">
        <v>38</v>
      </c>
      <c r="C32" s="50"/>
      <c r="D32" s="50"/>
      <c r="E32" s="50"/>
      <c r="F32" s="50">
        <f t="shared" si="1"/>
        <v>0</v>
      </c>
      <c r="G32" s="50">
        <f t="shared" si="2"/>
        <v>0</v>
      </c>
      <c r="H32" s="50">
        <f t="shared" si="3"/>
        <v>0</v>
      </c>
      <c r="I32" s="50">
        <f t="shared" si="4"/>
        <v>0</v>
      </c>
      <c r="J32" s="62"/>
    </row>
    <row r="33" spans="1:10" s="64" customFormat="1" ht="18" customHeight="1">
      <c r="A33" s="48">
        <v>28</v>
      </c>
      <c r="B33" s="56" t="s">
        <v>39</v>
      </c>
      <c r="C33" s="50"/>
      <c r="D33" s="50"/>
      <c r="E33" s="50"/>
      <c r="F33" s="50">
        <f t="shared" si="1"/>
        <v>0</v>
      </c>
      <c r="G33" s="50">
        <f t="shared" si="2"/>
        <v>0</v>
      </c>
      <c r="H33" s="50">
        <f t="shared" si="3"/>
        <v>0</v>
      </c>
      <c r="I33" s="50">
        <f t="shared" si="4"/>
        <v>0</v>
      </c>
      <c r="J33" s="62"/>
    </row>
    <row r="34" spans="1:10" s="64" customFormat="1" ht="18" customHeight="1">
      <c r="A34" s="48">
        <v>29</v>
      </c>
      <c r="B34" s="56" t="s">
        <v>40</v>
      </c>
      <c r="C34" s="50"/>
      <c r="D34" s="50">
        <v>387</v>
      </c>
      <c r="E34" s="50"/>
      <c r="F34" s="50">
        <f t="shared" si="1"/>
        <v>0</v>
      </c>
      <c r="G34" s="50">
        <f t="shared" si="2"/>
        <v>38700</v>
      </c>
      <c r="H34" s="50">
        <f t="shared" si="3"/>
        <v>0</v>
      </c>
      <c r="I34" s="50">
        <f t="shared" si="4"/>
        <v>38700</v>
      </c>
      <c r="J34" s="62"/>
    </row>
    <row r="35" spans="1:10" s="64" customFormat="1" ht="18" customHeight="1">
      <c r="A35" s="48">
        <v>30</v>
      </c>
      <c r="B35" s="56" t="s">
        <v>41</v>
      </c>
      <c r="C35" s="50"/>
      <c r="D35" s="50">
        <v>54</v>
      </c>
      <c r="E35" s="50"/>
      <c r="F35" s="50">
        <f t="shared" si="1"/>
        <v>0</v>
      </c>
      <c r="G35" s="50">
        <f t="shared" si="2"/>
        <v>5400</v>
      </c>
      <c r="H35" s="50">
        <f t="shared" si="3"/>
        <v>0</v>
      </c>
      <c r="I35" s="50">
        <f t="shared" si="4"/>
        <v>5400</v>
      </c>
      <c r="J35" s="62"/>
    </row>
    <row r="36" spans="1:10" s="64" customFormat="1" ht="18" customHeight="1">
      <c r="A36" s="48">
        <v>31</v>
      </c>
      <c r="B36" s="56" t="s">
        <v>42</v>
      </c>
      <c r="C36" s="50"/>
      <c r="D36" s="50">
        <v>547</v>
      </c>
      <c r="E36" s="50"/>
      <c r="F36" s="50">
        <f t="shared" si="1"/>
        <v>0</v>
      </c>
      <c r="G36" s="50">
        <f t="shared" si="2"/>
        <v>54700</v>
      </c>
      <c r="H36" s="50">
        <f t="shared" si="3"/>
        <v>0</v>
      </c>
      <c r="I36" s="50">
        <f t="shared" si="4"/>
        <v>54700</v>
      </c>
      <c r="J36" s="62"/>
    </row>
    <row r="37" spans="1:10" s="64" customFormat="1" ht="18" customHeight="1">
      <c r="A37" s="48">
        <v>32</v>
      </c>
      <c r="B37" s="56" t="s">
        <v>43</v>
      </c>
      <c r="C37" s="53"/>
      <c r="D37" s="53"/>
      <c r="E37" s="53"/>
      <c r="F37" s="50">
        <f t="shared" si="1"/>
        <v>0</v>
      </c>
      <c r="G37" s="50">
        <f t="shared" si="2"/>
        <v>0</v>
      </c>
      <c r="H37" s="50">
        <f t="shared" si="3"/>
        <v>0</v>
      </c>
      <c r="I37" s="50">
        <f t="shared" si="4"/>
        <v>0</v>
      </c>
      <c r="J37" s="62"/>
    </row>
    <row r="38" spans="1:10" s="64" customFormat="1" ht="18" customHeight="1">
      <c r="A38" s="48">
        <v>33</v>
      </c>
      <c r="B38" s="58" t="s">
        <v>44</v>
      </c>
      <c r="C38" s="67"/>
      <c r="D38" s="67"/>
      <c r="E38" s="67"/>
      <c r="F38" s="50">
        <f t="shared" si="1"/>
        <v>0</v>
      </c>
      <c r="G38" s="50">
        <f t="shared" si="2"/>
        <v>0</v>
      </c>
      <c r="H38" s="50">
        <f t="shared" si="3"/>
        <v>0</v>
      </c>
      <c r="I38" s="50">
        <f t="shared" si="4"/>
        <v>0</v>
      </c>
      <c r="J38" s="62"/>
    </row>
    <row r="39" spans="1:10" s="64" customFormat="1" ht="18" customHeight="1">
      <c r="A39" s="48">
        <v>34</v>
      </c>
      <c r="B39" s="58" t="s">
        <v>45</v>
      </c>
      <c r="C39" s="67"/>
      <c r="D39" s="67"/>
      <c r="E39" s="67"/>
      <c r="F39" s="50">
        <f t="shared" si="1"/>
        <v>0</v>
      </c>
      <c r="G39" s="50">
        <f t="shared" si="2"/>
        <v>0</v>
      </c>
      <c r="H39" s="50">
        <f t="shared" si="3"/>
        <v>0</v>
      </c>
      <c r="I39" s="50">
        <f t="shared" si="4"/>
        <v>0</v>
      </c>
      <c r="J39" s="62"/>
    </row>
    <row r="40" spans="1:10" s="64" customFormat="1" ht="18" customHeight="1">
      <c r="A40" s="48">
        <v>35</v>
      </c>
      <c r="B40" s="58" t="s">
        <v>46</v>
      </c>
      <c r="C40" s="57"/>
      <c r="D40" s="57"/>
      <c r="E40" s="57"/>
      <c r="F40" s="50">
        <f t="shared" si="1"/>
        <v>0</v>
      </c>
      <c r="G40" s="50">
        <f t="shared" si="2"/>
        <v>0</v>
      </c>
      <c r="H40" s="50">
        <f t="shared" si="3"/>
        <v>0</v>
      </c>
      <c r="I40" s="50">
        <f t="shared" si="4"/>
        <v>0</v>
      </c>
      <c r="J40" s="62"/>
    </row>
    <row r="41" spans="1:10" s="64" customFormat="1" ht="18" customHeight="1">
      <c r="A41" s="48">
        <v>36</v>
      </c>
      <c r="B41" s="58" t="s">
        <v>47</v>
      </c>
      <c r="C41" s="57"/>
      <c r="D41" s="57"/>
      <c r="E41" s="57"/>
      <c r="F41" s="50">
        <f t="shared" si="1"/>
        <v>0</v>
      </c>
      <c r="G41" s="50">
        <f t="shared" si="2"/>
        <v>0</v>
      </c>
      <c r="H41" s="50">
        <f t="shared" si="3"/>
        <v>0</v>
      </c>
      <c r="I41" s="50">
        <f t="shared" si="4"/>
        <v>0</v>
      </c>
      <c r="J41" s="62"/>
    </row>
    <row r="42" spans="1:10" s="64" customFormat="1" ht="18" customHeight="1">
      <c r="A42" s="48">
        <v>37</v>
      </c>
      <c r="B42" s="58" t="s">
        <v>48</v>
      </c>
      <c r="C42" s="53"/>
      <c r="D42" s="67"/>
      <c r="E42" s="67"/>
      <c r="F42" s="50">
        <f t="shared" si="1"/>
        <v>0</v>
      </c>
      <c r="G42" s="50">
        <f t="shared" si="2"/>
        <v>0</v>
      </c>
      <c r="H42" s="50">
        <f t="shared" si="3"/>
        <v>0</v>
      </c>
      <c r="I42" s="50">
        <f t="shared" si="4"/>
        <v>0</v>
      </c>
      <c r="J42" s="62"/>
    </row>
    <row r="43" spans="1:10" s="64" customFormat="1" ht="18" customHeight="1">
      <c r="A43" s="48">
        <v>38</v>
      </c>
      <c r="B43" s="58" t="s">
        <v>49</v>
      </c>
      <c r="C43" s="67"/>
      <c r="D43" s="67"/>
      <c r="E43" s="67"/>
      <c r="F43" s="50">
        <f t="shared" si="1"/>
        <v>0</v>
      </c>
      <c r="G43" s="50">
        <f t="shared" si="2"/>
        <v>0</v>
      </c>
      <c r="H43" s="50">
        <f t="shared" si="3"/>
        <v>0</v>
      </c>
      <c r="I43" s="50">
        <f t="shared" si="4"/>
        <v>0</v>
      </c>
      <c r="J43" s="62"/>
    </row>
    <row r="44" spans="1:10" s="64" customFormat="1" ht="18" customHeight="1">
      <c r="A44" s="48">
        <v>39</v>
      </c>
      <c r="B44" s="58" t="s">
        <v>50</v>
      </c>
      <c r="C44" s="54"/>
      <c r="D44" s="54"/>
      <c r="E44" s="54"/>
      <c r="F44" s="50">
        <f t="shared" si="1"/>
        <v>0</v>
      </c>
      <c r="G44" s="50">
        <f t="shared" si="2"/>
        <v>0</v>
      </c>
      <c r="H44" s="50">
        <f t="shared" si="3"/>
        <v>0</v>
      </c>
      <c r="I44" s="50">
        <f t="shared" si="4"/>
        <v>0</v>
      </c>
      <c r="J44" s="62"/>
    </row>
    <row r="45" spans="1:10" s="64" customFormat="1" ht="18" customHeight="1">
      <c r="A45" s="48">
        <v>40</v>
      </c>
      <c r="B45" s="58" t="s">
        <v>51</v>
      </c>
      <c r="C45" s="67"/>
      <c r="D45" s="67"/>
      <c r="E45" s="67"/>
      <c r="F45" s="50">
        <f t="shared" si="1"/>
        <v>0</v>
      </c>
      <c r="G45" s="50">
        <f t="shared" si="2"/>
        <v>0</v>
      </c>
      <c r="H45" s="50">
        <f t="shared" si="3"/>
        <v>0</v>
      </c>
      <c r="I45" s="50">
        <f t="shared" si="4"/>
        <v>0</v>
      </c>
      <c r="J45" s="62"/>
    </row>
    <row r="46" spans="1:10" ht="18" customHeight="1">
      <c r="A46" s="48">
        <v>41</v>
      </c>
      <c r="B46" s="56" t="s">
        <v>52</v>
      </c>
      <c r="C46" s="67"/>
      <c r="D46" s="67"/>
      <c r="E46" s="67"/>
      <c r="F46" s="50">
        <f t="shared" si="1"/>
        <v>0</v>
      </c>
      <c r="G46" s="50">
        <f t="shared" si="2"/>
        <v>0</v>
      </c>
      <c r="H46" s="50">
        <f t="shared" si="3"/>
        <v>0</v>
      </c>
      <c r="I46" s="50">
        <f t="shared" si="4"/>
        <v>0</v>
      </c>
      <c r="J46" s="68"/>
    </row>
    <row r="47" spans="1:10" ht="18" customHeight="1">
      <c r="A47" s="48">
        <v>42</v>
      </c>
      <c r="B47" s="56" t="s">
        <v>53</v>
      </c>
      <c r="C47" s="53"/>
      <c r="D47" s="67"/>
      <c r="E47" s="67"/>
      <c r="F47" s="50">
        <f t="shared" si="1"/>
        <v>0</v>
      </c>
      <c r="G47" s="68"/>
      <c r="H47" s="68"/>
      <c r="I47" s="68"/>
      <c r="J47" s="68"/>
    </row>
  </sheetData>
  <sheetProtection/>
  <mergeCells count="8">
    <mergeCell ref="A1:J1"/>
    <mergeCell ref="F2:J2"/>
    <mergeCell ref="C3:E3"/>
    <mergeCell ref="F3:I3"/>
    <mergeCell ref="A5:B5"/>
    <mergeCell ref="A3:A4"/>
    <mergeCell ref="B3:B4"/>
    <mergeCell ref="J3:J4"/>
  </mergeCells>
  <printOptions horizontalCentered="1"/>
  <pageMargins left="0.7513888888888889" right="0.4284722222222222" top="0.8659722222222223" bottom="0.4326388888888889" header="0.5118055555555555" footer="0.20069444444444445"/>
  <pageSetup horizontalDpi="600" verticalDpi="600" orientation="landscape" paperSize="9"/>
  <headerFooter>
    <oddHeader>&amp;L&amp;9附件：5</oddHeader>
    <oddFooter>&amp;C&amp;8第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R47"/>
  <sheetViews>
    <sheetView showZeros="0" zoomScaleSheetLayoutView="100" workbookViewId="0" topLeftCell="A1">
      <pane xSplit="9" ySplit="5" topLeftCell="J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2" sqref="G32"/>
    </sheetView>
  </sheetViews>
  <sheetFormatPr defaultColWidth="9.00390625" defaultRowHeight="14.25"/>
  <cols>
    <col min="1" max="1" width="5.125" style="9" customWidth="1"/>
    <col min="2" max="2" width="20.25390625" style="5" customWidth="1"/>
    <col min="3" max="3" width="10.50390625" style="1" customWidth="1"/>
    <col min="4" max="4" width="9.25390625" style="1" customWidth="1"/>
    <col min="5" max="5" width="8.625" style="1" customWidth="1"/>
    <col min="6" max="6" width="12.875" style="1" customWidth="1"/>
    <col min="7" max="7" width="13.25390625" style="1" customWidth="1"/>
    <col min="8" max="8" width="9.125" style="1" customWidth="1"/>
    <col min="9" max="9" width="12.625" style="1" customWidth="1"/>
    <col min="10" max="10" width="20.375" style="1" customWidth="1"/>
    <col min="11" max="230" width="9.00390625" style="9" customWidth="1"/>
    <col min="231" max="16384" width="9.00390625" style="45" customWidth="1"/>
  </cols>
  <sheetData>
    <row r="1" spans="1:252" s="42" customFormat="1" ht="33" customHeight="1">
      <c r="A1" s="178" t="s">
        <v>96</v>
      </c>
      <c r="B1" s="178"/>
      <c r="C1" s="178"/>
      <c r="D1" s="178"/>
      <c r="E1" s="178"/>
      <c r="F1" s="178"/>
      <c r="G1" s="178"/>
      <c r="H1" s="178"/>
      <c r="I1" s="178"/>
      <c r="J1" s="17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30" s="43" customFormat="1" ht="15" customHeight="1">
      <c r="A2" s="46"/>
      <c r="B2" s="46"/>
      <c r="C2" s="46"/>
      <c r="D2" s="46"/>
      <c r="E2" s="46"/>
      <c r="F2" s="186" t="s">
        <v>97</v>
      </c>
      <c r="G2" s="186" t="s">
        <v>98</v>
      </c>
      <c r="H2" s="186"/>
      <c r="I2" s="186"/>
      <c r="J2" s="186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</row>
    <row r="3" spans="1:230" s="43" customFormat="1" ht="18" customHeight="1">
      <c r="A3" s="185" t="s">
        <v>1</v>
      </c>
      <c r="B3" s="177" t="s">
        <v>2</v>
      </c>
      <c r="C3" s="175" t="s">
        <v>99</v>
      </c>
      <c r="D3" s="182"/>
      <c r="E3" s="182"/>
      <c r="F3" s="177" t="s">
        <v>100</v>
      </c>
      <c r="G3" s="177"/>
      <c r="H3" s="177"/>
      <c r="I3" s="177"/>
      <c r="J3" s="187" t="s">
        <v>6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</row>
    <row r="4" spans="1:230" s="43" customFormat="1" ht="18" customHeight="1">
      <c r="A4" s="185"/>
      <c r="B4" s="177"/>
      <c r="C4" s="48" t="s">
        <v>7</v>
      </c>
      <c r="D4" s="48" t="s">
        <v>8</v>
      </c>
      <c r="E4" s="48" t="s">
        <v>9</v>
      </c>
      <c r="F4" s="48" t="s">
        <v>62</v>
      </c>
      <c r="G4" s="48" t="s">
        <v>63</v>
      </c>
      <c r="H4" s="48" t="s">
        <v>64</v>
      </c>
      <c r="I4" s="48" t="s">
        <v>11</v>
      </c>
      <c r="J4" s="188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</row>
    <row r="5" spans="1:230" s="43" customFormat="1" ht="18" customHeight="1">
      <c r="A5" s="175" t="s">
        <v>11</v>
      </c>
      <c r="B5" s="176"/>
      <c r="C5" s="48">
        <f aca="true" t="shared" si="0" ref="C5:I5">SUM(C6:C47)</f>
        <v>15608</v>
      </c>
      <c r="D5" s="48">
        <f t="shared" si="0"/>
        <v>39859</v>
      </c>
      <c r="E5" s="48">
        <f t="shared" si="0"/>
        <v>58</v>
      </c>
      <c r="F5" s="48">
        <f t="shared" si="0"/>
        <v>244620</v>
      </c>
      <c r="G5" s="48">
        <f t="shared" si="0"/>
        <v>661140</v>
      </c>
      <c r="H5" s="48">
        <f t="shared" si="0"/>
        <v>1740</v>
      </c>
      <c r="I5" s="48">
        <f t="shared" si="0"/>
        <v>907500</v>
      </c>
      <c r="J5" s="61" t="s">
        <v>101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</row>
    <row r="6" spans="1:230" s="43" customFormat="1" ht="18" customHeight="1">
      <c r="A6" s="48">
        <v>1</v>
      </c>
      <c r="B6" s="49" t="s">
        <v>12</v>
      </c>
      <c r="C6" s="50">
        <v>610</v>
      </c>
      <c r="D6" s="51"/>
      <c r="E6" s="51"/>
      <c r="F6" s="51"/>
      <c r="G6" s="51"/>
      <c r="H6" s="51"/>
      <c r="I6" s="51"/>
      <c r="J6" s="62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</row>
    <row r="7" spans="1:230" s="44" customFormat="1" ht="18" customHeight="1">
      <c r="A7" s="48">
        <v>2</v>
      </c>
      <c r="B7" s="49" t="s">
        <v>13</v>
      </c>
      <c r="C7" s="50">
        <v>2032</v>
      </c>
      <c r="D7" s="51"/>
      <c r="E7" s="51"/>
      <c r="F7" s="51"/>
      <c r="G7" s="51"/>
      <c r="H7" s="51"/>
      <c r="I7" s="51"/>
      <c r="J7" s="62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</row>
    <row r="8" spans="1:230" s="43" customFormat="1" ht="18" customHeight="1">
      <c r="A8" s="48">
        <v>3</v>
      </c>
      <c r="B8" s="49" t="s">
        <v>14</v>
      </c>
      <c r="C8" s="50">
        <v>1113</v>
      </c>
      <c r="D8" s="51"/>
      <c r="E8" s="51"/>
      <c r="F8" s="51"/>
      <c r="G8" s="51"/>
      <c r="H8" s="51"/>
      <c r="I8" s="51"/>
      <c r="J8" s="62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</row>
    <row r="9" spans="1:10" s="43" customFormat="1" ht="18" customHeight="1">
      <c r="A9" s="52">
        <v>4</v>
      </c>
      <c r="B9" s="49" t="s">
        <v>15</v>
      </c>
      <c r="C9" s="50">
        <v>1285</v>
      </c>
      <c r="D9" s="51"/>
      <c r="E9" s="51"/>
      <c r="F9" s="51"/>
      <c r="G9" s="51"/>
      <c r="H9" s="51"/>
      <c r="I9" s="51"/>
      <c r="J9" s="62"/>
    </row>
    <row r="10" spans="1:230" s="43" customFormat="1" ht="18" customHeight="1">
      <c r="A10" s="47">
        <v>5</v>
      </c>
      <c r="B10" s="49" t="s">
        <v>16</v>
      </c>
      <c r="C10" s="50">
        <v>2414</v>
      </c>
      <c r="D10" s="51"/>
      <c r="E10" s="51"/>
      <c r="F10" s="51"/>
      <c r="G10" s="51"/>
      <c r="H10" s="51"/>
      <c r="I10" s="51"/>
      <c r="J10" s="6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</row>
    <row r="11" spans="1:230" s="43" customFormat="1" ht="18" customHeight="1">
      <c r="A11" s="47">
        <v>6</v>
      </c>
      <c r="B11" s="49" t="s">
        <v>17</v>
      </c>
      <c r="C11" s="53">
        <v>1199</v>
      </c>
      <c r="D11" s="54"/>
      <c r="E11" s="54"/>
      <c r="F11" s="51">
        <f>C11*30</f>
        <v>35970</v>
      </c>
      <c r="G11" s="51">
        <f aca="true" t="shared" si="1" ref="G11:G37">D11*30</f>
        <v>0</v>
      </c>
      <c r="H11" s="51">
        <f aca="true" t="shared" si="2" ref="H11:H47">E11*30</f>
        <v>0</v>
      </c>
      <c r="I11" s="51">
        <f>H11+G11+F11</f>
        <v>35970</v>
      </c>
      <c r="J11" s="62"/>
      <c r="K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</row>
    <row r="12" spans="1:10" s="43" customFormat="1" ht="18" customHeight="1">
      <c r="A12" s="47">
        <v>7</v>
      </c>
      <c r="B12" s="49" t="s">
        <v>18</v>
      </c>
      <c r="C12" s="53">
        <v>658</v>
      </c>
      <c r="D12" s="54"/>
      <c r="E12" s="54"/>
      <c r="F12" s="51">
        <f aca="true" t="shared" si="3" ref="F12:F47">C12*30</f>
        <v>19740</v>
      </c>
      <c r="G12" s="51">
        <f t="shared" si="1"/>
        <v>0</v>
      </c>
      <c r="H12" s="51">
        <f t="shared" si="2"/>
        <v>0</v>
      </c>
      <c r="I12" s="51">
        <f aca="true" t="shared" si="4" ref="I12:I47">H12+G12+F12</f>
        <v>19740</v>
      </c>
      <c r="J12" s="62"/>
    </row>
    <row r="13" spans="1:230" s="43" customFormat="1" ht="18" customHeight="1">
      <c r="A13" s="47">
        <v>8</v>
      </c>
      <c r="B13" s="49" t="s">
        <v>19</v>
      </c>
      <c r="C13" s="53">
        <v>228</v>
      </c>
      <c r="D13" s="54"/>
      <c r="E13" s="54"/>
      <c r="F13" s="51">
        <f t="shared" si="3"/>
        <v>6840</v>
      </c>
      <c r="G13" s="51">
        <f t="shared" si="1"/>
        <v>0</v>
      </c>
      <c r="H13" s="51">
        <f t="shared" si="2"/>
        <v>0</v>
      </c>
      <c r="I13" s="51">
        <f t="shared" si="4"/>
        <v>6840</v>
      </c>
      <c r="J13" s="62"/>
      <c r="K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</row>
    <row r="14" spans="1:230" s="43" customFormat="1" ht="18" customHeight="1">
      <c r="A14" s="47">
        <v>9</v>
      </c>
      <c r="B14" s="49" t="s">
        <v>20</v>
      </c>
      <c r="C14" s="53">
        <v>1361</v>
      </c>
      <c r="D14" s="54"/>
      <c r="E14" s="54"/>
      <c r="F14" s="51">
        <f t="shared" si="3"/>
        <v>40830</v>
      </c>
      <c r="G14" s="51">
        <f t="shared" si="1"/>
        <v>0</v>
      </c>
      <c r="H14" s="51">
        <f t="shared" si="2"/>
        <v>0</v>
      </c>
      <c r="I14" s="51">
        <f t="shared" si="4"/>
        <v>40830</v>
      </c>
      <c r="J14" s="62"/>
      <c r="K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</row>
    <row r="15" spans="1:230" s="43" customFormat="1" ht="18" customHeight="1">
      <c r="A15" s="47">
        <v>10</v>
      </c>
      <c r="B15" s="49" t="s">
        <v>21</v>
      </c>
      <c r="C15" s="53">
        <v>613</v>
      </c>
      <c r="D15" s="54"/>
      <c r="E15" s="54"/>
      <c r="F15" s="51">
        <f t="shared" si="3"/>
        <v>18390</v>
      </c>
      <c r="G15" s="51">
        <f t="shared" si="1"/>
        <v>0</v>
      </c>
      <c r="H15" s="51">
        <f t="shared" si="2"/>
        <v>0</v>
      </c>
      <c r="I15" s="51">
        <f t="shared" si="4"/>
        <v>18390</v>
      </c>
      <c r="J15" s="62"/>
      <c r="K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</row>
    <row r="16" spans="1:230" s="43" customFormat="1" ht="18" customHeight="1">
      <c r="A16" s="47">
        <v>11</v>
      </c>
      <c r="B16" s="49" t="s">
        <v>22</v>
      </c>
      <c r="C16" s="53">
        <v>1510</v>
      </c>
      <c r="D16" s="54"/>
      <c r="E16" s="54"/>
      <c r="F16" s="51">
        <f t="shared" si="3"/>
        <v>45300</v>
      </c>
      <c r="G16" s="51">
        <f t="shared" si="1"/>
        <v>0</v>
      </c>
      <c r="H16" s="51">
        <f t="shared" si="2"/>
        <v>0</v>
      </c>
      <c r="I16" s="51">
        <f t="shared" si="4"/>
        <v>45300</v>
      </c>
      <c r="J16" s="62"/>
      <c r="K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</row>
    <row r="17" spans="1:230" s="43" customFormat="1" ht="18" customHeight="1">
      <c r="A17" s="47">
        <v>12</v>
      </c>
      <c r="B17" s="49" t="s">
        <v>23</v>
      </c>
      <c r="C17" s="53">
        <v>0</v>
      </c>
      <c r="D17" s="54"/>
      <c r="E17" s="54"/>
      <c r="F17" s="51">
        <f t="shared" si="3"/>
        <v>0</v>
      </c>
      <c r="G17" s="51">
        <f t="shared" si="1"/>
        <v>0</v>
      </c>
      <c r="H17" s="51">
        <f t="shared" si="2"/>
        <v>0</v>
      </c>
      <c r="I17" s="51">
        <f t="shared" si="4"/>
        <v>0</v>
      </c>
      <c r="J17" s="62"/>
      <c r="K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</row>
    <row r="18" spans="1:230" s="43" customFormat="1" ht="18" customHeight="1">
      <c r="A18" s="48">
        <v>13</v>
      </c>
      <c r="B18" s="49" t="s">
        <v>24</v>
      </c>
      <c r="C18" s="53">
        <v>1045</v>
      </c>
      <c r="D18" s="54"/>
      <c r="E18" s="54"/>
      <c r="F18" s="51">
        <f t="shared" si="3"/>
        <v>31350</v>
      </c>
      <c r="G18" s="51">
        <f t="shared" si="1"/>
        <v>0</v>
      </c>
      <c r="H18" s="51">
        <f t="shared" si="2"/>
        <v>0</v>
      </c>
      <c r="I18" s="51">
        <f t="shared" si="4"/>
        <v>31350</v>
      </c>
      <c r="J18" s="62"/>
      <c r="K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</row>
    <row r="19" spans="1:230" s="43" customFormat="1" ht="18" customHeight="1">
      <c r="A19" s="48">
        <v>14</v>
      </c>
      <c r="B19" s="55" t="s">
        <v>25</v>
      </c>
      <c r="C19" s="53">
        <v>517</v>
      </c>
      <c r="D19" s="53">
        <v>2291</v>
      </c>
      <c r="E19" s="54"/>
      <c r="F19" s="51">
        <f t="shared" si="3"/>
        <v>15510</v>
      </c>
      <c r="G19" s="51">
        <f t="shared" si="1"/>
        <v>68730</v>
      </c>
      <c r="H19" s="51">
        <f t="shared" si="2"/>
        <v>0</v>
      </c>
      <c r="I19" s="51">
        <f t="shared" si="4"/>
        <v>84240</v>
      </c>
      <c r="J19" s="62"/>
      <c r="K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</row>
    <row r="20" spans="1:230" s="43" customFormat="1" ht="18" customHeight="1">
      <c r="A20" s="48">
        <v>15</v>
      </c>
      <c r="B20" s="55" t="s">
        <v>26</v>
      </c>
      <c r="C20" s="53">
        <v>442</v>
      </c>
      <c r="D20" s="53">
        <v>399</v>
      </c>
      <c r="E20" s="54"/>
      <c r="F20" s="51">
        <f t="shared" si="3"/>
        <v>13260</v>
      </c>
      <c r="G20" s="51">
        <f t="shared" si="1"/>
        <v>11970</v>
      </c>
      <c r="H20" s="51">
        <f t="shared" si="2"/>
        <v>0</v>
      </c>
      <c r="I20" s="51">
        <f t="shared" si="4"/>
        <v>25230</v>
      </c>
      <c r="J20" s="62"/>
      <c r="K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</row>
    <row r="21" spans="1:230" s="43" customFormat="1" ht="18" customHeight="1">
      <c r="A21" s="48">
        <v>16</v>
      </c>
      <c r="B21" s="55" t="s">
        <v>27</v>
      </c>
      <c r="C21" s="53">
        <v>347</v>
      </c>
      <c r="D21" s="53">
        <v>913</v>
      </c>
      <c r="E21" s="54"/>
      <c r="F21" s="51">
        <f t="shared" si="3"/>
        <v>10410</v>
      </c>
      <c r="G21" s="51">
        <f t="shared" si="1"/>
        <v>27390</v>
      </c>
      <c r="H21" s="51">
        <f t="shared" si="2"/>
        <v>0</v>
      </c>
      <c r="I21" s="51">
        <f t="shared" si="4"/>
        <v>37800</v>
      </c>
      <c r="J21" s="62"/>
      <c r="K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</row>
    <row r="22" spans="1:230" s="43" customFormat="1" ht="18" customHeight="1">
      <c r="A22" s="48">
        <v>17</v>
      </c>
      <c r="B22" s="55" t="s">
        <v>28</v>
      </c>
      <c r="C22" s="53"/>
      <c r="D22" s="53">
        <v>356</v>
      </c>
      <c r="E22" s="54"/>
      <c r="F22" s="51">
        <f t="shared" si="3"/>
        <v>0</v>
      </c>
      <c r="G22" s="51">
        <f t="shared" si="1"/>
        <v>10680</v>
      </c>
      <c r="H22" s="51">
        <f t="shared" si="2"/>
        <v>0</v>
      </c>
      <c r="I22" s="51">
        <f t="shared" si="4"/>
        <v>10680</v>
      </c>
      <c r="J22" s="62"/>
      <c r="K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</row>
    <row r="23" spans="1:230" s="43" customFormat="1" ht="18" customHeight="1">
      <c r="A23" s="48">
        <v>18</v>
      </c>
      <c r="B23" s="55" t="s">
        <v>29</v>
      </c>
      <c r="C23" s="53">
        <v>178</v>
      </c>
      <c r="D23" s="53">
        <v>264</v>
      </c>
      <c r="E23" s="54"/>
      <c r="F23" s="51">
        <f t="shared" si="3"/>
        <v>5340</v>
      </c>
      <c r="G23" s="51">
        <f t="shared" si="1"/>
        <v>7920</v>
      </c>
      <c r="H23" s="51">
        <f t="shared" si="2"/>
        <v>0</v>
      </c>
      <c r="I23" s="51">
        <f t="shared" si="4"/>
        <v>13260</v>
      </c>
      <c r="J23" s="62"/>
      <c r="K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</row>
    <row r="24" spans="1:230" s="43" customFormat="1" ht="18" customHeight="1">
      <c r="A24" s="48">
        <v>19</v>
      </c>
      <c r="B24" s="55" t="s">
        <v>30</v>
      </c>
      <c r="C24" s="53">
        <v>56</v>
      </c>
      <c r="D24" s="53">
        <v>171</v>
      </c>
      <c r="E24" s="54"/>
      <c r="F24" s="51">
        <f t="shared" si="3"/>
        <v>1680</v>
      </c>
      <c r="G24" s="51">
        <f t="shared" si="1"/>
        <v>5130</v>
      </c>
      <c r="H24" s="51">
        <f t="shared" si="2"/>
        <v>0</v>
      </c>
      <c r="I24" s="51">
        <f t="shared" si="4"/>
        <v>6810</v>
      </c>
      <c r="J24" s="62"/>
      <c r="K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</row>
    <row r="25" spans="1:230" s="43" customFormat="1" ht="18" customHeight="1">
      <c r="A25" s="48">
        <v>20</v>
      </c>
      <c r="B25" s="49" t="s">
        <v>31</v>
      </c>
      <c r="C25" s="53"/>
      <c r="D25" s="53">
        <v>2002</v>
      </c>
      <c r="E25" s="54"/>
      <c r="F25" s="51">
        <f t="shared" si="3"/>
        <v>0</v>
      </c>
      <c r="G25" s="51">
        <f t="shared" si="1"/>
        <v>60060</v>
      </c>
      <c r="H25" s="51">
        <f t="shared" si="2"/>
        <v>0</v>
      </c>
      <c r="I25" s="51">
        <f t="shared" si="4"/>
        <v>60060</v>
      </c>
      <c r="J25" s="62"/>
      <c r="K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</row>
    <row r="26" spans="1:230" s="43" customFormat="1" ht="18" customHeight="1">
      <c r="A26" s="48">
        <v>21</v>
      </c>
      <c r="B26" s="56" t="s">
        <v>32</v>
      </c>
      <c r="C26" s="54"/>
      <c r="D26" s="53">
        <v>95</v>
      </c>
      <c r="E26" s="54"/>
      <c r="F26" s="51">
        <f t="shared" si="3"/>
        <v>0</v>
      </c>
      <c r="G26" s="51">
        <f t="shared" si="1"/>
        <v>2850</v>
      </c>
      <c r="H26" s="51">
        <f t="shared" si="2"/>
        <v>0</v>
      </c>
      <c r="I26" s="51">
        <f t="shared" si="4"/>
        <v>2850</v>
      </c>
      <c r="J26" s="62"/>
      <c r="K26" s="60"/>
      <c r="L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</row>
    <row r="27" spans="1:230" s="43" customFormat="1" ht="18" customHeight="1">
      <c r="A27" s="48">
        <v>22</v>
      </c>
      <c r="B27" s="56" t="s">
        <v>33</v>
      </c>
      <c r="C27" s="54"/>
      <c r="D27" s="53">
        <v>1898</v>
      </c>
      <c r="E27" s="54"/>
      <c r="F27" s="51">
        <f t="shared" si="3"/>
        <v>0</v>
      </c>
      <c r="G27" s="51">
        <f t="shared" si="1"/>
        <v>56940</v>
      </c>
      <c r="H27" s="51">
        <f t="shared" si="2"/>
        <v>0</v>
      </c>
      <c r="I27" s="51">
        <f t="shared" si="4"/>
        <v>56940</v>
      </c>
      <c r="J27" s="62"/>
      <c r="K27" s="60"/>
      <c r="L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</row>
    <row r="28" spans="1:230" s="43" customFormat="1" ht="18" customHeight="1">
      <c r="A28" s="48">
        <v>23</v>
      </c>
      <c r="B28" s="56" t="s">
        <v>34</v>
      </c>
      <c r="C28" s="54"/>
      <c r="D28" s="53">
        <v>1015</v>
      </c>
      <c r="E28" s="54"/>
      <c r="F28" s="51">
        <f t="shared" si="3"/>
        <v>0</v>
      </c>
      <c r="G28" s="51">
        <f t="shared" si="1"/>
        <v>30450</v>
      </c>
      <c r="H28" s="51">
        <f t="shared" si="2"/>
        <v>0</v>
      </c>
      <c r="I28" s="51">
        <f t="shared" si="4"/>
        <v>30450</v>
      </c>
      <c r="J28" s="62"/>
      <c r="K28" s="60"/>
      <c r="L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</row>
    <row r="29" spans="1:230" s="43" customFormat="1" ht="18" customHeight="1">
      <c r="A29" s="48">
        <v>24</v>
      </c>
      <c r="B29" s="56" t="s">
        <v>35</v>
      </c>
      <c r="C29" s="57"/>
      <c r="D29" s="53">
        <v>231</v>
      </c>
      <c r="E29" s="57"/>
      <c r="F29" s="51">
        <f t="shared" si="3"/>
        <v>0</v>
      </c>
      <c r="G29" s="51">
        <f t="shared" si="1"/>
        <v>6930</v>
      </c>
      <c r="H29" s="51">
        <f t="shared" si="2"/>
        <v>0</v>
      </c>
      <c r="I29" s="51">
        <f t="shared" si="4"/>
        <v>6930</v>
      </c>
      <c r="J29" s="62"/>
      <c r="K29" s="60"/>
      <c r="L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</row>
    <row r="30" spans="1:230" s="43" customFormat="1" ht="18" customHeight="1">
      <c r="A30" s="48">
        <v>25</v>
      </c>
      <c r="B30" s="56" t="s">
        <v>36</v>
      </c>
      <c r="C30" s="57"/>
      <c r="D30" s="53">
        <v>559</v>
      </c>
      <c r="E30" s="57"/>
      <c r="F30" s="51">
        <f t="shared" si="3"/>
        <v>0</v>
      </c>
      <c r="G30" s="51">
        <f t="shared" si="1"/>
        <v>16770</v>
      </c>
      <c r="H30" s="51">
        <f t="shared" si="2"/>
        <v>0</v>
      </c>
      <c r="I30" s="51">
        <f t="shared" si="4"/>
        <v>16770</v>
      </c>
      <c r="J30" s="62"/>
      <c r="K30" s="60"/>
      <c r="L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</row>
    <row r="31" spans="1:230" s="43" customFormat="1" ht="18" customHeight="1">
      <c r="A31" s="48">
        <v>26</v>
      </c>
      <c r="B31" s="56" t="s">
        <v>37</v>
      </c>
      <c r="C31" s="54"/>
      <c r="D31" s="53">
        <v>3690</v>
      </c>
      <c r="E31" s="54"/>
      <c r="F31" s="51">
        <f t="shared" si="3"/>
        <v>0</v>
      </c>
      <c r="G31" s="51">
        <f t="shared" si="1"/>
        <v>110700</v>
      </c>
      <c r="H31" s="51">
        <f t="shared" si="2"/>
        <v>0</v>
      </c>
      <c r="I31" s="51">
        <f t="shared" si="4"/>
        <v>110700</v>
      </c>
      <c r="J31" s="62"/>
      <c r="K31" s="60"/>
      <c r="L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</row>
    <row r="32" spans="1:230" s="43" customFormat="1" ht="18" customHeight="1">
      <c r="A32" s="48">
        <v>27</v>
      </c>
      <c r="B32" s="56" t="s">
        <v>38</v>
      </c>
      <c r="C32" s="54"/>
      <c r="D32" s="53">
        <v>2624</v>
      </c>
      <c r="E32" s="54"/>
      <c r="F32" s="51">
        <f t="shared" si="3"/>
        <v>0</v>
      </c>
      <c r="G32" s="51">
        <f t="shared" si="1"/>
        <v>78720</v>
      </c>
      <c r="H32" s="51">
        <f t="shared" si="2"/>
        <v>0</v>
      </c>
      <c r="I32" s="51">
        <f t="shared" si="4"/>
        <v>78720</v>
      </c>
      <c r="J32" s="62"/>
      <c r="K32" s="60"/>
      <c r="L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</row>
    <row r="33" spans="1:230" s="43" customFormat="1" ht="18" customHeight="1">
      <c r="A33" s="48">
        <v>28</v>
      </c>
      <c r="B33" s="56" t="s">
        <v>39</v>
      </c>
      <c r="C33" s="54"/>
      <c r="D33" s="53">
        <v>2382</v>
      </c>
      <c r="E33" s="54"/>
      <c r="F33" s="51">
        <f t="shared" si="3"/>
        <v>0</v>
      </c>
      <c r="G33" s="51">
        <f t="shared" si="1"/>
        <v>71460</v>
      </c>
      <c r="H33" s="51">
        <f t="shared" si="2"/>
        <v>0</v>
      </c>
      <c r="I33" s="51">
        <f t="shared" si="4"/>
        <v>71460</v>
      </c>
      <c r="J33" s="62"/>
      <c r="K33" s="60"/>
      <c r="L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</row>
    <row r="34" spans="1:230" s="43" customFormat="1" ht="18" customHeight="1">
      <c r="A34" s="48">
        <v>29</v>
      </c>
      <c r="B34" s="56" t="s">
        <v>40</v>
      </c>
      <c r="C34" s="54"/>
      <c r="D34" s="53">
        <v>877</v>
      </c>
      <c r="E34" s="54"/>
      <c r="F34" s="51">
        <f t="shared" si="3"/>
        <v>0</v>
      </c>
      <c r="G34" s="51">
        <f t="shared" si="1"/>
        <v>26310</v>
      </c>
      <c r="H34" s="51">
        <f t="shared" si="2"/>
        <v>0</v>
      </c>
      <c r="I34" s="51">
        <f t="shared" si="4"/>
        <v>26310</v>
      </c>
      <c r="J34" s="62"/>
      <c r="K34" s="60"/>
      <c r="L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</row>
    <row r="35" spans="1:230" s="43" customFormat="1" ht="18" customHeight="1">
      <c r="A35" s="48">
        <v>30</v>
      </c>
      <c r="B35" s="56" t="s">
        <v>41</v>
      </c>
      <c r="C35" s="54"/>
      <c r="D35" s="53">
        <v>771</v>
      </c>
      <c r="E35" s="54"/>
      <c r="F35" s="51">
        <f t="shared" si="3"/>
        <v>0</v>
      </c>
      <c r="G35" s="51">
        <f t="shared" si="1"/>
        <v>23130</v>
      </c>
      <c r="H35" s="51">
        <f t="shared" si="2"/>
        <v>0</v>
      </c>
      <c r="I35" s="51">
        <f t="shared" si="4"/>
        <v>23130</v>
      </c>
      <c r="J35" s="62"/>
      <c r="K35" s="60"/>
      <c r="L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</row>
    <row r="36" spans="1:230" s="43" customFormat="1" ht="18" customHeight="1">
      <c r="A36" s="48">
        <v>31</v>
      </c>
      <c r="B36" s="56" t="s">
        <v>42</v>
      </c>
      <c r="C36" s="54"/>
      <c r="D36" s="53">
        <v>1500</v>
      </c>
      <c r="E36" s="54"/>
      <c r="F36" s="51">
        <f t="shared" si="3"/>
        <v>0</v>
      </c>
      <c r="G36" s="51">
        <f t="shared" si="1"/>
        <v>45000</v>
      </c>
      <c r="H36" s="51">
        <f t="shared" si="2"/>
        <v>0</v>
      </c>
      <c r="I36" s="51">
        <f t="shared" si="4"/>
        <v>45000</v>
      </c>
      <c r="J36" s="62"/>
      <c r="K36" s="60"/>
      <c r="L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</row>
    <row r="37" spans="1:230" s="43" customFormat="1" ht="18" customHeight="1">
      <c r="A37" s="48">
        <v>32</v>
      </c>
      <c r="B37" s="56" t="s">
        <v>43</v>
      </c>
      <c r="C37" s="54"/>
      <c r="D37" s="53"/>
      <c r="E37" s="54">
        <v>58</v>
      </c>
      <c r="F37" s="51">
        <f t="shared" si="3"/>
        <v>0</v>
      </c>
      <c r="G37" s="51">
        <f t="shared" si="1"/>
        <v>0</v>
      </c>
      <c r="H37" s="51">
        <f t="shared" si="2"/>
        <v>1740</v>
      </c>
      <c r="I37" s="51">
        <f t="shared" si="4"/>
        <v>1740</v>
      </c>
      <c r="J37" s="62"/>
      <c r="K37" s="60"/>
      <c r="L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</row>
    <row r="38" spans="1:10" s="43" customFormat="1" ht="18" customHeight="1">
      <c r="A38" s="48">
        <v>33</v>
      </c>
      <c r="B38" s="58" t="s">
        <v>44</v>
      </c>
      <c r="C38" s="54"/>
      <c r="D38" s="53">
        <v>2729</v>
      </c>
      <c r="E38" s="54"/>
      <c r="F38" s="51">
        <f t="shared" si="3"/>
        <v>0</v>
      </c>
      <c r="G38" s="51"/>
      <c r="H38" s="51">
        <f t="shared" si="2"/>
        <v>0</v>
      </c>
      <c r="I38" s="51">
        <f t="shared" si="4"/>
        <v>0</v>
      </c>
      <c r="J38" s="62"/>
    </row>
    <row r="39" spans="1:10" s="43" customFormat="1" ht="18" customHeight="1">
      <c r="A39" s="48">
        <v>34</v>
      </c>
      <c r="B39" s="58" t="s">
        <v>45</v>
      </c>
      <c r="C39" s="54"/>
      <c r="D39" s="53">
        <v>3093</v>
      </c>
      <c r="E39" s="54"/>
      <c r="F39" s="51">
        <f t="shared" si="3"/>
        <v>0</v>
      </c>
      <c r="G39" s="51"/>
      <c r="H39" s="51">
        <f t="shared" si="2"/>
        <v>0</v>
      </c>
      <c r="I39" s="51">
        <f t="shared" si="4"/>
        <v>0</v>
      </c>
      <c r="J39" s="62"/>
    </row>
    <row r="40" spans="1:230" s="43" customFormat="1" ht="18" customHeight="1">
      <c r="A40" s="48">
        <v>35</v>
      </c>
      <c r="B40" s="58" t="s">
        <v>46</v>
      </c>
      <c r="C40" s="53"/>
      <c r="D40" s="53">
        <v>3282</v>
      </c>
      <c r="E40" s="53"/>
      <c r="F40" s="51">
        <f t="shared" si="3"/>
        <v>0</v>
      </c>
      <c r="G40" s="51"/>
      <c r="H40" s="51">
        <f t="shared" si="2"/>
        <v>0</v>
      </c>
      <c r="I40" s="51">
        <f t="shared" si="4"/>
        <v>0</v>
      </c>
      <c r="J40" s="62"/>
      <c r="K40" s="60"/>
      <c r="L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</row>
    <row r="41" spans="1:230" s="43" customFormat="1" ht="18" customHeight="1">
      <c r="A41" s="48">
        <v>36</v>
      </c>
      <c r="B41" s="58" t="s">
        <v>47</v>
      </c>
      <c r="C41" s="53"/>
      <c r="D41" s="53">
        <v>2050</v>
      </c>
      <c r="E41" s="53"/>
      <c r="F41" s="51">
        <f t="shared" si="3"/>
        <v>0</v>
      </c>
      <c r="G41" s="51"/>
      <c r="H41" s="51">
        <f t="shared" si="2"/>
        <v>0</v>
      </c>
      <c r="I41" s="51">
        <f t="shared" si="4"/>
        <v>0</v>
      </c>
      <c r="J41" s="62"/>
      <c r="K41" s="60"/>
      <c r="L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</row>
    <row r="42" spans="1:230" s="43" customFormat="1" ht="18" customHeight="1">
      <c r="A42" s="48">
        <v>37</v>
      </c>
      <c r="B42" s="58" t="s">
        <v>48</v>
      </c>
      <c r="C42" s="53"/>
      <c r="D42" s="53">
        <v>2280</v>
      </c>
      <c r="E42" s="53"/>
      <c r="F42" s="51">
        <f t="shared" si="3"/>
        <v>0</v>
      </c>
      <c r="G42" s="51"/>
      <c r="H42" s="51">
        <f t="shared" si="2"/>
        <v>0</v>
      </c>
      <c r="I42" s="51">
        <f t="shared" si="4"/>
        <v>0</v>
      </c>
      <c r="J42" s="62"/>
      <c r="K42" s="60"/>
      <c r="L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</row>
    <row r="43" spans="1:230" s="43" customFormat="1" ht="18" customHeight="1">
      <c r="A43" s="48">
        <v>38</v>
      </c>
      <c r="B43" s="58" t="s">
        <v>49</v>
      </c>
      <c r="C43" s="53"/>
      <c r="D43" s="53">
        <v>395</v>
      </c>
      <c r="E43" s="53"/>
      <c r="F43" s="51">
        <f t="shared" si="3"/>
        <v>0</v>
      </c>
      <c r="G43" s="51"/>
      <c r="H43" s="51">
        <f t="shared" si="2"/>
        <v>0</v>
      </c>
      <c r="I43" s="51">
        <f t="shared" si="4"/>
        <v>0</v>
      </c>
      <c r="J43" s="62"/>
      <c r="K43" s="60"/>
      <c r="L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</row>
    <row r="44" spans="1:230" s="43" customFormat="1" ht="18" customHeight="1">
      <c r="A44" s="48">
        <v>39</v>
      </c>
      <c r="B44" s="58" t="s">
        <v>50</v>
      </c>
      <c r="C44" s="53"/>
      <c r="D44" s="53">
        <v>1016</v>
      </c>
      <c r="E44" s="53"/>
      <c r="F44" s="51">
        <f t="shared" si="3"/>
        <v>0</v>
      </c>
      <c r="G44" s="51"/>
      <c r="H44" s="51">
        <f t="shared" si="2"/>
        <v>0</v>
      </c>
      <c r="I44" s="51">
        <f t="shared" si="4"/>
        <v>0</v>
      </c>
      <c r="J44" s="62"/>
      <c r="K44" s="60"/>
      <c r="L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</row>
    <row r="45" spans="1:230" s="43" customFormat="1" ht="18" customHeight="1">
      <c r="A45" s="48">
        <v>40</v>
      </c>
      <c r="B45" s="58" t="s">
        <v>51</v>
      </c>
      <c r="C45" s="53"/>
      <c r="D45" s="53">
        <v>940</v>
      </c>
      <c r="E45" s="53"/>
      <c r="F45" s="51">
        <f t="shared" si="3"/>
        <v>0</v>
      </c>
      <c r="G45" s="51"/>
      <c r="H45" s="51">
        <f t="shared" si="2"/>
        <v>0</v>
      </c>
      <c r="I45" s="51">
        <f t="shared" si="4"/>
        <v>0</v>
      </c>
      <c r="J45" s="62"/>
      <c r="K45" s="60"/>
      <c r="L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</row>
    <row r="46" spans="1:10" ht="18" customHeight="1">
      <c r="A46" s="48">
        <v>41</v>
      </c>
      <c r="B46" s="56" t="s">
        <v>52</v>
      </c>
      <c r="C46" s="53"/>
      <c r="D46" s="53">
        <v>1080</v>
      </c>
      <c r="E46" s="53"/>
      <c r="F46" s="51">
        <f t="shared" si="3"/>
        <v>0</v>
      </c>
      <c r="G46" s="51"/>
      <c r="H46" s="51">
        <f t="shared" si="2"/>
        <v>0</v>
      </c>
      <c r="I46" s="51">
        <f t="shared" si="4"/>
        <v>0</v>
      </c>
      <c r="J46" s="63"/>
    </row>
    <row r="47" spans="1:10" ht="15.75" customHeight="1">
      <c r="A47" s="48">
        <v>42</v>
      </c>
      <c r="B47" s="56" t="s">
        <v>53</v>
      </c>
      <c r="C47" s="59"/>
      <c r="D47" s="53">
        <v>956</v>
      </c>
      <c r="E47" s="59"/>
      <c r="F47" s="51">
        <f t="shared" si="3"/>
        <v>0</v>
      </c>
      <c r="G47" s="51"/>
      <c r="H47" s="51">
        <f t="shared" si="2"/>
        <v>0</v>
      </c>
      <c r="I47" s="51">
        <f t="shared" si="4"/>
        <v>0</v>
      </c>
      <c r="J47" s="59"/>
    </row>
  </sheetData>
  <sheetProtection/>
  <mergeCells count="8">
    <mergeCell ref="A1:J1"/>
    <mergeCell ref="F2:J2"/>
    <mergeCell ref="C3:E3"/>
    <mergeCell ref="F3:I3"/>
    <mergeCell ref="A5:B5"/>
    <mergeCell ref="A3:A4"/>
    <mergeCell ref="B3:B4"/>
    <mergeCell ref="J3:J4"/>
  </mergeCells>
  <printOptions horizontalCentered="1"/>
  <pageMargins left="0.66875" right="0.4284722222222222" top="0.8659722222222223" bottom="0.46805555555555556" header="0.5118055555555555" footer="0.20069444444444445"/>
  <pageSetup horizontalDpi="600" verticalDpi="600" orientation="landscape" paperSize="9"/>
  <headerFooter>
    <oddHeader>&amp;L&amp;10附件：6</oddHeader>
    <oddFooter>&amp;C&amp;8第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H141"/>
  <sheetViews>
    <sheetView workbookViewId="0" topLeftCell="A82">
      <selection activeCell="H138" sqref="H138"/>
    </sheetView>
  </sheetViews>
  <sheetFormatPr defaultColWidth="9.00390625" defaultRowHeight="14.25"/>
  <cols>
    <col min="1" max="1" width="6.50390625" style="9" customWidth="1"/>
    <col min="2" max="2" width="28.75390625" style="10" customWidth="1"/>
    <col min="3" max="3" width="19.50390625" style="11" customWidth="1"/>
    <col min="4" max="4" width="19.875" style="12" customWidth="1"/>
    <col min="5" max="5" width="23.75390625" style="12" customWidth="1"/>
    <col min="6" max="6" width="18.25390625" style="13" customWidth="1"/>
    <col min="7" max="190" width="9.00390625" style="1" customWidth="1"/>
  </cols>
  <sheetData>
    <row r="1" spans="1:6" s="1" customFormat="1" ht="21" customHeight="1">
      <c r="A1" s="189" t="s">
        <v>102</v>
      </c>
      <c r="B1" s="189"/>
      <c r="C1" s="189"/>
      <c r="D1" s="189"/>
      <c r="E1" s="189"/>
      <c r="F1" s="189"/>
    </row>
    <row r="2" spans="1:6" s="1" customFormat="1" ht="12.75" customHeight="1">
      <c r="A2" s="15"/>
      <c r="B2" s="15"/>
      <c r="C2" s="14"/>
      <c r="D2" s="16"/>
      <c r="E2" s="190" t="s">
        <v>103</v>
      </c>
      <c r="F2" s="191"/>
    </row>
    <row r="3" spans="1:190" s="2" customFormat="1" ht="12.75" customHeight="1">
      <c r="A3" s="17" t="s">
        <v>1</v>
      </c>
      <c r="B3" s="17" t="s">
        <v>56</v>
      </c>
      <c r="C3" s="17" t="s">
        <v>104</v>
      </c>
      <c r="D3" s="17" t="s">
        <v>105</v>
      </c>
      <c r="E3" s="17" t="s">
        <v>106</v>
      </c>
      <c r="F3" s="18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</row>
    <row r="4" spans="1:190" s="3" customFormat="1" ht="12.75" customHeight="1">
      <c r="A4" s="192" t="s">
        <v>107</v>
      </c>
      <c r="B4" s="193"/>
      <c r="C4" s="20">
        <f>C5+C12+C17+C19+C26+C36+C39+C44+C53+C61+C68+C75+C83+C90+C96+C107+C118+C125</f>
        <v>113</v>
      </c>
      <c r="D4" s="20">
        <f>D5+D12+D17+D19+D26+D36+D39+D44+D53+D61+D68+D75+D83+D90+D96+D107+D118+D125</f>
        <v>2722</v>
      </c>
      <c r="E4" s="20">
        <f>E5+E12+E17+E19+E26+E36+E39+E44+E53+E61+E68+E75+E83+E90+E96+E107+E118+E125</f>
        <v>3672500</v>
      </c>
      <c r="F4" s="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</row>
    <row r="5" spans="1:190" s="4" customFormat="1" ht="12.75" customHeight="1">
      <c r="A5" s="21"/>
      <c r="B5" s="22" t="s">
        <v>108</v>
      </c>
      <c r="C5" s="23">
        <f>SUM(C6:C11)</f>
        <v>6</v>
      </c>
      <c r="D5" s="23">
        <f>SUM(D6:D11)</f>
        <v>45</v>
      </c>
      <c r="E5" s="23">
        <f>SUM(E6:E11)</f>
        <v>195000</v>
      </c>
      <c r="F5" s="2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</row>
    <row r="6" spans="1:190" s="5" customFormat="1" ht="12.75" customHeight="1">
      <c r="A6" s="25">
        <v>1</v>
      </c>
      <c r="B6" s="26" t="s">
        <v>109</v>
      </c>
      <c r="C6" s="27">
        <v>1</v>
      </c>
      <c r="D6" s="25">
        <v>6</v>
      </c>
      <c r="E6" s="28">
        <f aca="true" t="shared" si="0" ref="E6:E11">C6*32500</f>
        <v>32500</v>
      </c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s="6" customFormat="1" ht="12.75" customHeight="1">
      <c r="A7" s="25">
        <v>2</v>
      </c>
      <c r="B7" s="26" t="s">
        <v>110</v>
      </c>
      <c r="C7" s="27">
        <v>1</v>
      </c>
      <c r="D7" s="25">
        <v>2</v>
      </c>
      <c r="E7" s="28">
        <f t="shared" si="0"/>
        <v>32500</v>
      </c>
      <c r="F7" s="2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</row>
    <row r="8" spans="1:190" s="5" customFormat="1" ht="12.75" customHeight="1">
      <c r="A8" s="25">
        <v>3</v>
      </c>
      <c r="B8" s="26" t="s">
        <v>111</v>
      </c>
      <c r="C8" s="27">
        <v>1</v>
      </c>
      <c r="D8" s="25">
        <v>5</v>
      </c>
      <c r="E8" s="28">
        <f t="shared" si="0"/>
        <v>32500</v>
      </c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s="6" customFormat="1" ht="12.75" customHeight="1">
      <c r="A9" s="25">
        <v>4</v>
      </c>
      <c r="B9" s="26" t="s">
        <v>112</v>
      </c>
      <c r="C9" s="27">
        <v>1</v>
      </c>
      <c r="D9" s="25">
        <v>8</v>
      </c>
      <c r="E9" s="28">
        <f t="shared" si="0"/>
        <v>32500</v>
      </c>
      <c r="F9" s="2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</row>
    <row r="10" spans="1:190" s="5" customFormat="1" ht="12.75" customHeight="1">
      <c r="A10" s="25">
        <v>5</v>
      </c>
      <c r="B10" s="26" t="s">
        <v>113</v>
      </c>
      <c r="C10" s="27">
        <v>1</v>
      </c>
      <c r="D10" s="25">
        <v>13</v>
      </c>
      <c r="E10" s="28">
        <f t="shared" si="0"/>
        <v>32500</v>
      </c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s="7" customFormat="1" ht="12.75" customHeight="1">
      <c r="A11" s="25">
        <v>6</v>
      </c>
      <c r="B11" s="26" t="s">
        <v>114</v>
      </c>
      <c r="C11" s="27">
        <v>1</v>
      </c>
      <c r="D11" s="25">
        <v>11</v>
      </c>
      <c r="E11" s="28">
        <f t="shared" si="0"/>
        <v>32500</v>
      </c>
      <c r="F11" s="2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</row>
    <row r="12" spans="1:190" s="4" customFormat="1" ht="12.75" customHeight="1">
      <c r="A12" s="30"/>
      <c r="B12" s="22" t="s">
        <v>115</v>
      </c>
      <c r="C12" s="23">
        <f>SUM(C13:C16)</f>
        <v>4</v>
      </c>
      <c r="D12" s="23">
        <f>SUM(D13:D16)</f>
        <v>170</v>
      </c>
      <c r="E12" s="23">
        <f>SUM(E13:E16)</f>
        <v>130000</v>
      </c>
      <c r="F12" s="2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</row>
    <row r="13" spans="1:190" s="6" customFormat="1" ht="12.75" customHeight="1">
      <c r="A13" s="31">
        <v>7</v>
      </c>
      <c r="B13" s="26" t="s">
        <v>116</v>
      </c>
      <c r="C13" s="27">
        <v>1</v>
      </c>
      <c r="D13" s="25">
        <v>85</v>
      </c>
      <c r="E13" s="28">
        <f>C13*32500</f>
        <v>32500</v>
      </c>
      <c r="F13" s="2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</row>
    <row r="14" spans="1:190" s="5" customFormat="1" ht="12.75" customHeight="1">
      <c r="A14" s="31">
        <v>8</v>
      </c>
      <c r="B14" s="26" t="s">
        <v>117</v>
      </c>
      <c r="C14" s="27">
        <v>1</v>
      </c>
      <c r="D14" s="25">
        <v>81</v>
      </c>
      <c r="E14" s="28">
        <f>C14*32500</f>
        <v>32500</v>
      </c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s="5" customFormat="1" ht="12.75" customHeight="1">
      <c r="A15" s="31">
        <v>9</v>
      </c>
      <c r="B15" s="26" t="s">
        <v>118</v>
      </c>
      <c r="C15" s="27">
        <v>1</v>
      </c>
      <c r="D15" s="25">
        <v>3</v>
      </c>
      <c r="E15" s="28">
        <f>C15*32500</f>
        <v>32500</v>
      </c>
      <c r="F15" s="2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s="6" customFormat="1" ht="12.75" customHeight="1">
      <c r="A16" s="31">
        <v>10</v>
      </c>
      <c r="B16" s="26" t="s">
        <v>119</v>
      </c>
      <c r="C16" s="27">
        <v>1</v>
      </c>
      <c r="D16" s="25">
        <v>1</v>
      </c>
      <c r="E16" s="28">
        <f>C16*32500</f>
        <v>32500</v>
      </c>
      <c r="F16" s="2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90" s="4" customFormat="1" ht="12.75" customHeight="1">
      <c r="A17" s="30"/>
      <c r="B17" s="22" t="s">
        <v>120</v>
      </c>
      <c r="C17" s="23">
        <f>SUM(C18:C18)</f>
        <v>1</v>
      </c>
      <c r="D17" s="23">
        <f>SUM(D18:D18)</f>
        <v>95</v>
      </c>
      <c r="E17" s="23">
        <f>SUM(E18:E18)</f>
        <v>32500</v>
      </c>
      <c r="F17" s="2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</row>
    <row r="18" spans="1:190" s="6" customFormat="1" ht="12.75" customHeight="1">
      <c r="A18" s="31">
        <v>11</v>
      </c>
      <c r="B18" s="26" t="s">
        <v>121</v>
      </c>
      <c r="C18" s="27">
        <v>1</v>
      </c>
      <c r="D18" s="25">
        <v>95</v>
      </c>
      <c r="E18" s="28">
        <f>C18*32500</f>
        <v>32500</v>
      </c>
      <c r="F18" s="2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</row>
    <row r="19" spans="1:190" s="6" customFormat="1" ht="12.75" customHeight="1">
      <c r="A19" s="31"/>
      <c r="B19" s="22" t="s">
        <v>122</v>
      </c>
      <c r="C19" s="23">
        <f>SUM(C20:C25)</f>
        <v>6</v>
      </c>
      <c r="D19" s="23">
        <f>SUM(D20:D25)</f>
        <v>240</v>
      </c>
      <c r="E19" s="23">
        <f>SUM(E20:E25)</f>
        <v>195000</v>
      </c>
      <c r="F19" s="2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</row>
    <row r="20" spans="1:190" s="6" customFormat="1" ht="12.75" customHeight="1">
      <c r="A20" s="31">
        <v>12</v>
      </c>
      <c r="B20" s="26" t="s">
        <v>123</v>
      </c>
      <c r="C20" s="27">
        <v>1</v>
      </c>
      <c r="D20" s="25">
        <v>48</v>
      </c>
      <c r="E20" s="28">
        <f aca="true" t="shared" si="1" ref="E20:E25">C20*32500</f>
        <v>32500</v>
      </c>
      <c r="F20" s="2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</row>
    <row r="21" spans="1:190" s="6" customFormat="1" ht="12.75" customHeight="1">
      <c r="A21" s="31">
        <v>13</v>
      </c>
      <c r="B21" s="26" t="s">
        <v>124</v>
      </c>
      <c r="C21" s="27">
        <v>1</v>
      </c>
      <c r="D21" s="25">
        <v>54</v>
      </c>
      <c r="E21" s="28">
        <f t="shared" si="1"/>
        <v>32500</v>
      </c>
      <c r="F21" s="2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</row>
    <row r="22" spans="1:190" s="6" customFormat="1" ht="12.75" customHeight="1">
      <c r="A22" s="31">
        <v>14</v>
      </c>
      <c r="B22" s="26" t="s">
        <v>125</v>
      </c>
      <c r="C22" s="27">
        <v>1</v>
      </c>
      <c r="D22" s="25">
        <v>37</v>
      </c>
      <c r="E22" s="28">
        <f t="shared" si="1"/>
        <v>32500</v>
      </c>
      <c r="F22" s="2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</row>
    <row r="23" spans="1:190" s="6" customFormat="1" ht="12.75" customHeight="1">
      <c r="A23" s="31">
        <v>15</v>
      </c>
      <c r="B23" s="26" t="s">
        <v>126</v>
      </c>
      <c r="C23" s="27">
        <v>1</v>
      </c>
      <c r="D23" s="25">
        <v>94</v>
      </c>
      <c r="E23" s="28">
        <f t="shared" si="1"/>
        <v>32500</v>
      </c>
      <c r="F23" s="2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</row>
    <row r="24" spans="1:190" s="6" customFormat="1" ht="12.75" customHeight="1">
      <c r="A24" s="31">
        <v>16</v>
      </c>
      <c r="B24" s="26" t="s">
        <v>127</v>
      </c>
      <c r="C24" s="27">
        <v>1</v>
      </c>
      <c r="D24" s="25">
        <v>3</v>
      </c>
      <c r="E24" s="28">
        <f t="shared" si="1"/>
        <v>32500</v>
      </c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</row>
    <row r="25" spans="1:190" s="5" customFormat="1" ht="12.75" customHeight="1">
      <c r="A25" s="31">
        <v>17</v>
      </c>
      <c r="B25" s="26" t="s">
        <v>128</v>
      </c>
      <c r="C25" s="27">
        <v>1</v>
      </c>
      <c r="D25" s="25">
        <v>4</v>
      </c>
      <c r="E25" s="28">
        <f t="shared" si="1"/>
        <v>32500</v>
      </c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</row>
    <row r="26" spans="1:190" s="4" customFormat="1" ht="12.75" customHeight="1">
      <c r="A26" s="30"/>
      <c r="B26" s="22" t="s">
        <v>129</v>
      </c>
      <c r="C26" s="23">
        <f>SUM(C27:C35)</f>
        <v>9</v>
      </c>
      <c r="D26" s="23">
        <f>SUM(D27:D35)</f>
        <v>196</v>
      </c>
      <c r="E26" s="23">
        <f>SUM(E27:E35)</f>
        <v>292500</v>
      </c>
      <c r="F26" s="2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</row>
    <row r="27" spans="1:190" s="5" customFormat="1" ht="12.75" customHeight="1">
      <c r="A27" s="25">
        <v>18</v>
      </c>
      <c r="B27" s="26" t="s">
        <v>130</v>
      </c>
      <c r="C27" s="27">
        <v>1</v>
      </c>
      <c r="D27" s="27">
        <v>97</v>
      </c>
      <c r="E27" s="28">
        <f>C27*32500</f>
        <v>32500</v>
      </c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1:190" s="5" customFormat="1" ht="12.75" customHeight="1">
      <c r="A28" s="25">
        <v>19</v>
      </c>
      <c r="B28" s="26" t="s">
        <v>131</v>
      </c>
      <c r="C28" s="27">
        <v>1</v>
      </c>
      <c r="D28" s="27">
        <v>5</v>
      </c>
      <c r="E28" s="28">
        <f aca="true" t="shared" si="2" ref="E28:E35">C28*32500</f>
        <v>32500</v>
      </c>
      <c r="F28" s="2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1:190" s="5" customFormat="1" ht="12.75" customHeight="1">
      <c r="A29" s="25">
        <v>20</v>
      </c>
      <c r="B29" s="26" t="s">
        <v>132</v>
      </c>
      <c r="C29" s="27">
        <v>1</v>
      </c>
      <c r="D29" s="27">
        <v>1</v>
      </c>
      <c r="E29" s="28">
        <f t="shared" si="2"/>
        <v>32500</v>
      </c>
      <c r="F29" s="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 s="5" customFormat="1" ht="12.75" customHeight="1">
      <c r="A30" s="25">
        <v>21</v>
      </c>
      <c r="B30" s="26" t="s">
        <v>133</v>
      </c>
      <c r="C30" s="27">
        <v>1</v>
      </c>
      <c r="D30" s="27">
        <v>8</v>
      </c>
      <c r="E30" s="28">
        <f t="shared" si="2"/>
        <v>32500</v>
      </c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 s="5" customFormat="1" ht="12.75" customHeight="1">
      <c r="A31" s="25">
        <v>22</v>
      </c>
      <c r="B31" s="26" t="s">
        <v>134</v>
      </c>
      <c r="C31" s="27">
        <v>1</v>
      </c>
      <c r="D31" s="27">
        <v>21</v>
      </c>
      <c r="E31" s="28">
        <f t="shared" si="2"/>
        <v>32500</v>
      </c>
      <c r="F31" s="2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 s="5" customFormat="1" ht="12.75" customHeight="1">
      <c r="A32" s="25">
        <v>23</v>
      </c>
      <c r="B32" s="26" t="s">
        <v>135</v>
      </c>
      <c r="C32" s="27">
        <v>1</v>
      </c>
      <c r="D32" s="27">
        <v>20</v>
      </c>
      <c r="E32" s="28">
        <f t="shared" si="2"/>
        <v>32500</v>
      </c>
      <c r="F32" s="2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 s="5" customFormat="1" ht="12.75" customHeight="1">
      <c r="A33" s="25">
        <v>24</v>
      </c>
      <c r="B33" s="26" t="s">
        <v>136</v>
      </c>
      <c r="C33" s="27">
        <v>1</v>
      </c>
      <c r="D33" s="27">
        <v>29</v>
      </c>
      <c r="E33" s="28">
        <f t="shared" si="2"/>
        <v>32500</v>
      </c>
      <c r="F33" s="2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 s="5" customFormat="1" ht="12.75" customHeight="1">
      <c r="A34" s="25">
        <v>25</v>
      </c>
      <c r="B34" s="26" t="s">
        <v>137</v>
      </c>
      <c r="C34" s="27">
        <v>1</v>
      </c>
      <c r="D34" s="27">
        <v>7</v>
      </c>
      <c r="E34" s="28">
        <f t="shared" si="2"/>
        <v>32500</v>
      </c>
      <c r="F34" s="2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 s="5" customFormat="1" ht="12.75" customHeight="1">
      <c r="A35" s="25">
        <v>26</v>
      </c>
      <c r="B35" s="26" t="s">
        <v>138</v>
      </c>
      <c r="C35" s="27">
        <v>1</v>
      </c>
      <c r="D35" s="25">
        <v>8</v>
      </c>
      <c r="E35" s="28">
        <f t="shared" si="2"/>
        <v>32500</v>
      </c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 s="6" customFormat="1" ht="12.75" customHeight="1">
      <c r="A36" s="25"/>
      <c r="B36" s="22" t="s">
        <v>139</v>
      </c>
      <c r="C36" s="23">
        <f>SUM(C37:C38)</f>
        <v>2</v>
      </c>
      <c r="D36" s="23">
        <f>SUM(D37:D38)</f>
        <v>2</v>
      </c>
      <c r="E36" s="23">
        <f>SUM(E37:E38)</f>
        <v>65000</v>
      </c>
      <c r="F36" s="3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</row>
    <row r="37" spans="1:190" s="6" customFormat="1" ht="12.75" customHeight="1">
      <c r="A37" s="25">
        <v>27</v>
      </c>
      <c r="B37" s="26" t="s">
        <v>140</v>
      </c>
      <c r="C37" s="27">
        <v>1</v>
      </c>
      <c r="D37" s="25">
        <v>1</v>
      </c>
      <c r="E37" s="28">
        <f>C37*32500</f>
        <v>32500</v>
      </c>
      <c r="F37" s="3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</row>
    <row r="38" spans="1:190" s="4" customFormat="1" ht="12.75" customHeight="1">
      <c r="A38" s="25">
        <v>28</v>
      </c>
      <c r="B38" s="26" t="s">
        <v>141</v>
      </c>
      <c r="C38" s="27">
        <v>1</v>
      </c>
      <c r="D38" s="25">
        <v>1</v>
      </c>
      <c r="E38" s="28">
        <f>C38*32500</f>
        <v>32500</v>
      </c>
      <c r="F38" s="3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</row>
    <row r="39" spans="1:6" s="5" customFormat="1" ht="12.75" customHeight="1">
      <c r="A39" s="25"/>
      <c r="B39" s="22" t="s">
        <v>142</v>
      </c>
      <c r="C39" s="23">
        <f>SUM(C40:C43)</f>
        <v>4</v>
      </c>
      <c r="D39" s="23">
        <f>SUM(D40:D43)</f>
        <v>108</v>
      </c>
      <c r="E39" s="23">
        <f>SUM(E40:E43)</f>
        <v>130000</v>
      </c>
      <c r="F39" s="24"/>
    </row>
    <row r="40" spans="1:190" s="5" customFormat="1" ht="12.75" customHeight="1">
      <c r="A40" s="25">
        <v>29</v>
      </c>
      <c r="B40" s="26" t="s">
        <v>143</v>
      </c>
      <c r="C40" s="27">
        <v>1</v>
      </c>
      <c r="D40" s="25">
        <v>1</v>
      </c>
      <c r="E40" s="28">
        <f>C40*32500</f>
        <v>32500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 s="5" customFormat="1" ht="12.75" customHeight="1">
      <c r="A41" s="25">
        <v>30</v>
      </c>
      <c r="B41" s="26" t="s">
        <v>144</v>
      </c>
      <c r="C41" s="27">
        <v>1</v>
      </c>
      <c r="D41" s="25">
        <v>1</v>
      </c>
      <c r="E41" s="28">
        <f>C41*32500</f>
        <v>32500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 s="6" customFormat="1" ht="12.75" customHeight="1">
      <c r="A42" s="25">
        <v>31</v>
      </c>
      <c r="B42" s="26" t="s">
        <v>145</v>
      </c>
      <c r="C42" s="27">
        <v>1</v>
      </c>
      <c r="D42" s="25">
        <v>30</v>
      </c>
      <c r="E42" s="28">
        <f>C42*32500</f>
        <v>32500</v>
      </c>
      <c r="F42" s="3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</row>
    <row r="43" spans="1:190" s="5" customFormat="1" ht="12.75" customHeight="1">
      <c r="A43" s="25">
        <v>32</v>
      </c>
      <c r="B43" s="26" t="s">
        <v>146</v>
      </c>
      <c r="C43" s="27">
        <v>1</v>
      </c>
      <c r="D43" s="25">
        <v>76</v>
      </c>
      <c r="E43" s="28">
        <f>C43*32500</f>
        <v>32500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</row>
    <row r="44" spans="1:190" s="6" customFormat="1" ht="12.75" customHeight="1">
      <c r="A44" s="31"/>
      <c r="B44" s="22" t="s">
        <v>147</v>
      </c>
      <c r="C44" s="23">
        <f>SUM(C45:C52)</f>
        <v>8</v>
      </c>
      <c r="D44" s="23">
        <f>SUM(D45:D52)</f>
        <v>62</v>
      </c>
      <c r="E44" s="23">
        <f>SUM(E45:E52)</f>
        <v>260000</v>
      </c>
      <c r="F44" s="3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</row>
    <row r="45" spans="1:190" s="6" customFormat="1" ht="12.75" customHeight="1">
      <c r="A45" s="31">
        <v>33</v>
      </c>
      <c r="B45" s="26" t="s">
        <v>148</v>
      </c>
      <c r="C45" s="27">
        <v>1</v>
      </c>
      <c r="D45" s="25">
        <v>2</v>
      </c>
      <c r="E45" s="28">
        <f>C45*32500</f>
        <v>32500</v>
      </c>
      <c r="F45" s="3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</row>
    <row r="46" spans="1:190" s="5" customFormat="1" ht="12.75" customHeight="1">
      <c r="A46" s="31">
        <v>34</v>
      </c>
      <c r="B46" s="26" t="s">
        <v>149</v>
      </c>
      <c r="C46" s="27">
        <v>1</v>
      </c>
      <c r="D46" s="25">
        <v>27</v>
      </c>
      <c r="E46" s="28">
        <f aca="true" t="shared" si="3" ref="E46:E52">C46*32500</f>
        <v>32500</v>
      </c>
      <c r="F46" s="2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 s="5" customFormat="1" ht="12.75" customHeight="1">
      <c r="A47" s="31">
        <v>35</v>
      </c>
      <c r="B47" s="26" t="s">
        <v>150</v>
      </c>
      <c r="C47" s="27">
        <v>1</v>
      </c>
      <c r="D47" s="25">
        <v>4</v>
      </c>
      <c r="E47" s="28">
        <f t="shared" si="3"/>
        <v>32500</v>
      </c>
      <c r="F47" s="3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</row>
    <row r="48" spans="1:190" s="5" customFormat="1" ht="12.75" customHeight="1">
      <c r="A48" s="31">
        <v>36</v>
      </c>
      <c r="B48" s="26" t="s">
        <v>151</v>
      </c>
      <c r="C48" s="27">
        <v>1</v>
      </c>
      <c r="D48" s="25">
        <v>13</v>
      </c>
      <c r="E48" s="28">
        <f t="shared" si="3"/>
        <v>32500</v>
      </c>
      <c r="F48" s="3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 s="5" customFormat="1" ht="12.75" customHeight="1">
      <c r="A49" s="31">
        <v>37</v>
      </c>
      <c r="B49" s="26" t="s">
        <v>152</v>
      </c>
      <c r="C49" s="27">
        <v>1</v>
      </c>
      <c r="D49" s="25">
        <v>6</v>
      </c>
      <c r="E49" s="28">
        <f t="shared" si="3"/>
        <v>32500</v>
      </c>
      <c r="F49" s="3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s="5" customFormat="1" ht="12.75" customHeight="1">
      <c r="A50" s="31">
        <v>38</v>
      </c>
      <c r="B50" s="26" t="s">
        <v>153</v>
      </c>
      <c r="C50" s="27">
        <v>1</v>
      </c>
      <c r="D50" s="25">
        <v>3</v>
      </c>
      <c r="E50" s="28">
        <f t="shared" si="3"/>
        <v>32500</v>
      </c>
      <c r="F50" s="3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 s="5" customFormat="1" ht="12.75" customHeight="1">
      <c r="A51" s="31">
        <v>39</v>
      </c>
      <c r="B51" s="26" t="s">
        <v>154</v>
      </c>
      <c r="C51" s="27">
        <v>1</v>
      </c>
      <c r="D51" s="25">
        <v>1</v>
      </c>
      <c r="E51" s="28">
        <f t="shared" si="3"/>
        <v>32500</v>
      </c>
      <c r="F51" s="3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</row>
    <row r="52" spans="1:190" s="6" customFormat="1" ht="12.75" customHeight="1">
      <c r="A52" s="31">
        <v>40</v>
      </c>
      <c r="B52" s="26" t="s">
        <v>155</v>
      </c>
      <c r="C52" s="27">
        <v>1</v>
      </c>
      <c r="D52" s="25">
        <v>6</v>
      </c>
      <c r="E52" s="28">
        <f t="shared" si="3"/>
        <v>32500</v>
      </c>
      <c r="F52" s="3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</row>
    <row r="53" spans="1:6" s="5" customFormat="1" ht="12.75" customHeight="1">
      <c r="A53" s="25"/>
      <c r="B53" s="22" t="s">
        <v>156</v>
      </c>
      <c r="C53" s="23">
        <f>SUM(C54:C60)</f>
        <v>7</v>
      </c>
      <c r="D53" s="23">
        <f>SUM(D54:D60)</f>
        <v>148</v>
      </c>
      <c r="E53" s="23">
        <f>SUM(E54:E60)</f>
        <v>227500</v>
      </c>
      <c r="F53" s="32"/>
    </row>
    <row r="54" spans="1:190" s="4" customFormat="1" ht="12.75" customHeight="1">
      <c r="A54" s="25">
        <v>41</v>
      </c>
      <c r="B54" s="26" t="s">
        <v>157</v>
      </c>
      <c r="C54" s="27">
        <v>1</v>
      </c>
      <c r="D54" s="25">
        <v>65</v>
      </c>
      <c r="E54" s="28">
        <f>C54*32500</f>
        <v>32500</v>
      </c>
      <c r="F54" s="3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</row>
    <row r="55" spans="1:190" s="4" customFormat="1" ht="12.75" customHeight="1">
      <c r="A55" s="25">
        <v>42</v>
      </c>
      <c r="B55" s="26" t="s">
        <v>158</v>
      </c>
      <c r="C55" s="27">
        <v>1</v>
      </c>
      <c r="D55" s="25">
        <v>16</v>
      </c>
      <c r="E55" s="28">
        <f aca="true" t="shared" si="4" ref="E55:E60">C55*32500</f>
        <v>32500</v>
      </c>
      <c r="F55" s="3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</row>
    <row r="56" spans="1:190" s="4" customFormat="1" ht="12.75" customHeight="1">
      <c r="A56" s="25">
        <v>43</v>
      </c>
      <c r="B56" s="26" t="s">
        <v>159</v>
      </c>
      <c r="C56" s="27">
        <v>1</v>
      </c>
      <c r="D56" s="25">
        <v>41</v>
      </c>
      <c r="E56" s="28">
        <f t="shared" si="4"/>
        <v>32500</v>
      </c>
      <c r="F56" s="3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</row>
    <row r="57" spans="1:190" s="4" customFormat="1" ht="12.75" customHeight="1">
      <c r="A57" s="25">
        <v>44</v>
      </c>
      <c r="B57" s="26" t="s">
        <v>160</v>
      </c>
      <c r="C57" s="27">
        <v>1</v>
      </c>
      <c r="D57" s="25">
        <v>2</v>
      </c>
      <c r="E57" s="28">
        <f t="shared" si="4"/>
        <v>32500</v>
      </c>
      <c r="F57" s="3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</row>
    <row r="58" spans="1:190" s="4" customFormat="1" ht="12.75" customHeight="1">
      <c r="A58" s="25">
        <v>45</v>
      </c>
      <c r="B58" s="26" t="s">
        <v>161</v>
      </c>
      <c r="C58" s="27">
        <v>1</v>
      </c>
      <c r="D58" s="25">
        <v>4</v>
      </c>
      <c r="E58" s="28">
        <f t="shared" si="4"/>
        <v>32500</v>
      </c>
      <c r="F58" s="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</row>
    <row r="59" spans="1:190" s="4" customFormat="1" ht="12.75" customHeight="1">
      <c r="A59" s="25">
        <v>46</v>
      </c>
      <c r="B59" s="26" t="s">
        <v>162</v>
      </c>
      <c r="C59" s="27">
        <v>1</v>
      </c>
      <c r="D59" s="25">
        <v>4</v>
      </c>
      <c r="E59" s="28">
        <f t="shared" si="4"/>
        <v>32500</v>
      </c>
      <c r="F59" s="3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</row>
    <row r="60" spans="1:190" s="6" customFormat="1" ht="12.75" customHeight="1">
      <c r="A60" s="25">
        <v>47</v>
      </c>
      <c r="B60" s="26" t="s">
        <v>163</v>
      </c>
      <c r="C60" s="27">
        <v>1</v>
      </c>
      <c r="D60" s="25">
        <v>16</v>
      </c>
      <c r="E60" s="28">
        <f t="shared" si="4"/>
        <v>32500</v>
      </c>
      <c r="F60" s="3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</row>
    <row r="61" spans="1:190" s="6" customFormat="1" ht="12.75" customHeight="1">
      <c r="A61" s="25"/>
      <c r="B61" s="22" t="s">
        <v>164</v>
      </c>
      <c r="C61" s="23">
        <f>SUM(C62:C67)</f>
        <v>6</v>
      </c>
      <c r="D61" s="23">
        <f>SUM(D62:D67)</f>
        <v>27</v>
      </c>
      <c r="E61" s="23">
        <f>SUM(E62:E67)</f>
        <v>195000</v>
      </c>
      <c r="F61" s="3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</row>
    <row r="62" spans="1:190" s="6" customFormat="1" ht="12.75" customHeight="1">
      <c r="A62" s="31">
        <v>48</v>
      </c>
      <c r="B62" s="26" t="s">
        <v>165</v>
      </c>
      <c r="C62" s="27">
        <v>1</v>
      </c>
      <c r="D62" s="25">
        <v>1</v>
      </c>
      <c r="E62" s="28">
        <f aca="true" t="shared" si="5" ref="E62:E67">C62*32500</f>
        <v>32500</v>
      </c>
      <c r="F62" s="3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</row>
    <row r="63" spans="1:190" s="5" customFormat="1" ht="12.75" customHeight="1">
      <c r="A63" s="31">
        <v>49</v>
      </c>
      <c r="B63" s="26" t="s">
        <v>166</v>
      </c>
      <c r="C63" s="27">
        <v>1</v>
      </c>
      <c r="D63" s="25">
        <v>7</v>
      </c>
      <c r="E63" s="28">
        <f t="shared" si="5"/>
        <v>32500</v>
      </c>
      <c r="F63" s="3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 s="4" customFormat="1" ht="12.75" customHeight="1">
      <c r="A64" s="31">
        <v>50</v>
      </c>
      <c r="B64" s="26" t="s">
        <v>167</v>
      </c>
      <c r="C64" s="27">
        <v>1</v>
      </c>
      <c r="D64" s="25">
        <v>4</v>
      </c>
      <c r="E64" s="28">
        <f t="shared" si="5"/>
        <v>32500</v>
      </c>
      <c r="F64" s="3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</row>
    <row r="65" spans="1:190" s="6" customFormat="1" ht="12.75" customHeight="1">
      <c r="A65" s="31">
        <v>51</v>
      </c>
      <c r="B65" s="26" t="s">
        <v>168</v>
      </c>
      <c r="C65" s="27">
        <v>1</v>
      </c>
      <c r="D65" s="25">
        <v>2</v>
      </c>
      <c r="E65" s="28">
        <f t="shared" si="5"/>
        <v>32500</v>
      </c>
      <c r="F65" s="3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</row>
    <row r="66" spans="1:190" s="5" customFormat="1" ht="12.75" customHeight="1">
      <c r="A66" s="31">
        <v>52</v>
      </c>
      <c r="B66" s="26" t="s">
        <v>169</v>
      </c>
      <c r="C66" s="27">
        <v>1</v>
      </c>
      <c r="D66" s="25">
        <v>1</v>
      </c>
      <c r="E66" s="28">
        <f t="shared" si="5"/>
        <v>32500</v>
      </c>
      <c r="F66" s="3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 s="6" customFormat="1" ht="12.75" customHeight="1">
      <c r="A67" s="31">
        <v>53</v>
      </c>
      <c r="B67" s="26" t="s">
        <v>170</v>
      </c>
      <c r="C67" s="27">
        <v>1</v>
      </c>
      <c r="D67" s="25">
        <v>12</v>
      </c>
      <c r="E67" s="28">
        <f t="shared" si="5"/>
        <v>32500</v>
      </c>
      <c r="F67" s="3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</row>
    <row r="68" spans="1:190" s="6" customFormat="1" ht="12.75" customHeight="1">
      <c r="A68" s="31"/>
      <c r="B68" s="22" t="s">
        <v>171</v>
      </c>
      <c r="C68" s="23">
        <f>SUM(C69:C74)</f>
        <v>6</v>
      </c>
      <c r="D68" s="23">
        <f>SUM(D69:D74)</f>
        <v>97</v>
      </c>
      <c r="E68" s="23">
        <f>SUM(E69:E74)</f>
        <v>195000</v>
      </c>
      <c r="F68" s="3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</row>
    <row r="69" spans="1:190" s="6" customFormat="1" ht="12.75" customHeight="1">
      <c r="A69" s="31">
        <v>54</v>
      </c>
      <c r="B69" s="26" t="s">
        <v>172</v>
      </c>
      <c r="C69" s="27">
        <v>1</v>
      </c>
      <c r="D69" s="25">
        <v>14</v>
      </c>
      <c r="E69" s="28">
        <f aca="true" t="shared" si="6" ref="E69:E74">C69*32500</f>
        <v>32500</v>
      </c>
      <c r="F69" s="3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</row>
    <row r="70" spans="1:190" s="6" customFormat="1" ht="12.75" customHeight="1">
      <c r="A70" s="31">
        <v>55</v>
      </c>
      <c r="B70" s="26" t="s">
        <v>173</v>
      </c>
      <c r="C70" s="27">
        <v>1</v>
      </c>
      <c r="D70" s="25">
        <v>13</v>
      </c>
      <c r="E70" s="28">
        <f t="shared" si="6"/>
        <v>32500</v>
      </c>
      <c r="F70" s="3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</row>
    <row r="71" spans="1:190" s="5" customFormat="1" ht="12.75" customHeight="1">
      <c r="A71" s="31">
        <v>56</v>
      </c>
      <c r="B71" s="26" t="s">
        <v>174</v>
      </c>
      <c r="C71" s="27">
        <v>1</v>
      </c>
      <c r="D71" s="25">
        <v>14</v>
      </c>
      <c r="E71" s="28">
        <f t="shared" si="6"/>
        <v>32500</v>
      </c>
      <c r="F71" s="3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 s="6" customFormat="1" ht="12.75" customHeight="1">
      <c r="A72" s="31">
        <v>57</v>
      </c>
      <c r="B72" s="26" t="s">
        <v>175</v>
      </c>
      <c r="C72" s="27">
        <v>1</v>
      </c>
      <c r="D72" s="25">
        <v>35</v>
      </c>
      <c r="E72" s="28">
        <f t="shared" si="6"/>
        <v>32500</v>
      </c>
      <c r="F72" s="3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</row>
    <row r="73" spans="1:190" s="5" customFormat="1" ht="12.75" customHeight="1">
      <c r="A73" s="31">
        <v>58</v>
      </c>
      <c r="B73" s="26" t="s">
        <v>176</v>
      </c>
      <c r="C73" s="27">
        <v>1</v>
      </c>
      <c r="D73" s="25">
        <v>11</v>
      </c>
      <c r="E73" s="28">
        <f t="shared" si="6"/>
        <v>32500</v>
      </c>
      <c r="F73" s="3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 s="4" customFormat="1" ht="12.75" customHeight="1">
      <c r="A74" s="31">
        <v>59</v>
      </c>
      <c r="B74" s="26" t="s">
        <v>177</v>
      </c>
      <c r="C74" s="27">
        <v>1</v>
      </c>
      <c r="D74" s="25">
        <v>10</v>
      </c>
      <c r="E74" s="28">
        <f t="shared" si="6"/>
        <v>32500</v>
      </c>
      <c r="F74" s="3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</row>
    <row r="75" spans="1:6" s="5" customFormat="1" ht="12.75" customHeight="1">
      <c r="A75" s="31"/>
      <c r="B75" s="22" t="s">
        <v>178</v>
      </c>
      <c r="C75" s="23">
        <f>SUM(C76:C82)</f>
        <v>7</v>
      </c>
      <c r="D75" s="23">
        <f>SUM(D76:D82)</f>
        <v>160</v>
      </c>
      <c r="E75" s="23">
        <f>SUM(E76:E82)</f>
        <v>227500</v>
      </c>
      <c r="F75" s="35"/>
    </row>
    <row r="76" spans="1:190" s="6" customFormat="1" ht="12.75" customHeight="1">
      <c r="A76" s="31">
        <v>60</v>
      </c>
      <c r="B76" s="26" t="s">
        <v>179</v>
      </c>
      <c r="C76" s="27">
        <v>1</v>
      </c>
      <c r="D76" s="25">
        <v>37</v>
      </c>
      <c r="E76" s="37">
        <f>C76*32500</f>
        <v>32500</v>
      </c>
      <c r="F76" s="3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</row>
    <row r="77" spans="1:190" s="6" customFormat="1" ht="12.75" customHeight="1">
      <c r="A77" s="31">
        <v>61</v>
      </c>
      <c r="B77" s="26" t="s">
        <v>180</v>
      </c>
      <c r="C77" s="27">
        <v>1</v>
      </c>
      <c r="D77" s="25">
        <v>51</v>
      </c>
      <c r="E77" s="37">
        <f aca="true" t="shared" si="7" ref="E77:E82">C77*32500</f>
        <v>32500</v>
      </c>
      <c r="F77" s="3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</row>
    <row r="78" spans="1:190" s="6" customFormat="1" ht="12.75" customHeight="1">
      <c r="A78" s="31">
        <v>62</v>
      </c>
      <c r="B78" s="26" t="s">
        <v>181</v>
      </c>
      <c r="C78" s="27">
        <v>1</v>
      </c>
      <c r="D78" s="25">
        <v>12</v>
      </c>
      <c r="E78" s="37">
        <f t="shared" si="7"/>
        <v>32500</v>
      </c>
      <c r="F78" s="3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</row>
    <row r="79" spans="1:190" s="6" customFormat="1" ht="12.75" customHeight="1">
      <c r="A79" s="31">
        <v>63</v>
      </c>
      <c r="B79" s="26" t="s">
        <v>182</v>
      </c>
      <c r="C79" s="27">
        <v>1</v>
      </c>
      <c r="D79" s="25">
        <v>24</v>
      </c>
      <c r="E79" s="37">
        <f t="shared" si="7"/>
        <v>32500</v>
      </c>
      <c r="F79" s="3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</row>
    <row r="80" spans="1:190" s="6" customFormat="1" ht="12.75" customHeight="1">
      <c r="A80" s="31">
        <v>64</v>
      </c>
      <c r="B80" s="26" t="s">
        <v>183</v>
      </c>
      <c r="C80" s="27">
        <v>1</v>
      </c>
      <c r="D80" s="25">
        <v>5</v>
      </c>
      <c r="E80" s="37">
        <f t="shared" si="7"/>
        <v>32500</v>
      </c>
      <c r="F80" s="3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</row>
    <row r="81" spans="1:190" s="6" customFormat="1" ht="12.75" customHeight="1">
      <c r="A81" s="31">
        <v>65</v>
      </c>
      <c r="B81" s="26" t="s">
        <v>184</v>
      </c>
      <c r="C81" s="27">
        <v>1</v>
      </c>
      <c r="D81" s="25">
        <v>12</v>
      </c>
      <c r="E81" s="37">
        <f t="shared" si="7"/>
        <v>32500</v>
      </c>
      <c r="F81" s="3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</row>
    <row r="82" spans="1:190" s="6" customFormat="1" ht="12.75" customHeight="1">
      <c r="A82" s="31">
        <v>66</v>
      </c>
      <c r="B82" s="26" t="s">
        <v>185</v>
      </c>
      <c r="C82" s="27">
        <v>1</v>
      </c>
      <c r="D82" s="25">
        <v>19</v>
      </c>
      <c r="E82" s="37">
        <f t="shared" si="7"/>
        <v>32500</v>
      </c>
      <c r="F82" s="3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</row>
    <row r="83" spans="1:190" s="6" customFormat="1" ht="12.75" customHeight="1">
      <c r="A83" s="25"/>
      <c r="B83" s="22" t="s">
        <v>186</v>
      </c>
      <c r="C83" s="23">
        <f>SUM(C84:C89)</f>
        <v>6</v>
      </c>
      <c r="D83" s="23">
        <f>SUM(D84:D89)</f>
        <v>293</v>
      </c>
      <c r="E83" s="23">
        <f>SUM(E84:E89)</f>
        <v>195000</v>
      </c>
      <c r="F83" s="3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</row>
    <row r="84" spans="1:190" s="5" customFormat="1" ht="12.75" customHeight="1">
      <c r="A84" s="25">
        <v>67</v>
      </c>
      <c r="B84" s="26" t="s">
        <v>187</v>
      </c>
      <c r="C84" s="27">
        <v>1</v>
      </c>
      <c r="D84" s="25">
        <v>66</v>
      </c>
      <c r="E84" s="28">
        <f aca="true" t="shared" si="8" ref="E84:E89">C84*32500</f>
        <v>32500</v>
      </c>
      <c r="F84" s="3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 s="5" customFormat="1" ht="12.75" customHeight="1">
      <c r="A85" s="25">
        <v>68</v>
      </c>
      <c r="B85" s="26" t="s">
        <v>188</v>
      </c>
      <c r="C85" s="27">
        <v>1</v>
      </c>
      <c r="D85" s="25">
        <v>90</v>
      </c>
      <c r="E85" s="28">
        <f t="shared" si="8"/>
        <v>32500</v>
      </c>
      <c r="F85" s="3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 s="5" customFormat="1" ht="12.75" customHeight="1">
      <c r="A86" s="25">
        <v>69</v>
      </c>
      <c r="B86" s="26" t="s">
        <v>189</v>
      </c>
      <c r="C86" s="27">
        <v>1</v>
      </c>
      <c r="D86" s="25">
        <v>89</v>
      </c>
      <c r="E86" s="28">
        <f t="shared" si="8"/>
        <v>32500</v>
      </c>
      <c r="F86" s="3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 s="6" customFormat="1" ht="12.75" customHeight="1">
      <c r="A87" s="25">
        <v>70</v>
      </c>
      <c r="B87" s="26" t="s">
        <v>190</v>
      </c>
      <c r="C87" s="27">
        <v>1</v>
      </c>
      <c r="D87" s="25">
        <v>33</v>
      </c>
      <c r="E87" s="28">
        <f t="shared" si="8"/>
        <v>32500</v>
      </c>
      <c r="F87" s="3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</row>
    <row r="88" spans="1:190" s="6" customFormat="1" ht="12.75" customHeight="1">
      <c r="A88" s="25">
        <v>71</v>
      </c>
      <c r="B88" s="26" t="s">
        <v>191</v>
      </c>
      <c r="C88" s="27">
        <v>1</v>
      </c>
      <c r="D88" s="25">
        <v>8</v>
      </c>
      <c r="E88" s="28">
        <f t="shared" si="8"/>
        <v>32500</v>
      </c>
      <c r="F88" s="2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</row>
    <row r="89" spans="1:190" s="6" customFormat="1" ht="12.75" customHeight="1">
      <c r="A89" s="25">
        <v>72</v>
      </c>
      <c r="B89" s="26" t="s">
        <v>192</v>
      </c>
      <c r="C89" s="27">
        <v>1</v>
      </c>
      <c r="D89" s="25">
        <v>7</v>
      </c>
      <c r="E89" s="28">
        <f t="shared" si="8"/>
        <v>32500</v>
      </c>
      <c r="F89" s="2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</row>
    <row r="90" spans="1:190" s="6" customFormat="1" ht="12.75" customHeight="1">
      <c r="A90" s="25"/>
      <c r="B90" s="22" t="s">
        <v>193</v>
      </c>
      <c r="C90" s="23">
        <f>SUM(C91:C95)</f>
        <v>5</v>
      </c>
      <c r="D90" s="23">
        <f>SUM(D91:D95)</f>
        <v>162</v>
      </c>
      <c r="E90" s="23">
        <f>SUM(E91:E95)</f>
        <v>162500</v>
      </c>
      <c r="F90" s="2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</row>
    <row r="91" spans="1:190" s="6" customFormat="1" ht="12.75" customHeight="1">
      <c r="A91" s="25">
        <v>73</v>
      </c>
      <c r="B91" s="26" t="s">
        <v>194</v>
      </c>
      <c r="C91" s="27">
        <v>1</v>
      </c>
      <c r="D91" s="25">
        <v>20</v>
      </c>
      <c r="E91" s="28">
        <f>C91*32500</f>
        <v>32500</v>
      </c>
      <c r="F91" s="3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</row>
    <row r="92" spans="1:190" s="6" customFormat="1" ht="12.75" customHeight="1">
      <c r="A92" s="25">
        <v>74</v>
      </c>
      <c r="B92" s="26" t="s">
        <v>195</v>
      </c>
      <c r="C92" s="27">
        <v>1</v>
      </c>
      <c r="D92" s="25">
        <v>60</v>
      </c>
      <c r="E92" s="28">
        <f>C92*32500</f>
        <v>32500</v>
      </c>
      <c r="F92" s="3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</row>
    <row r="93" spans="1:190" s="6" customFormat="1" ht="12.75" customHeight="1">
      <c r="A93" s="25">
        <v>75</v>
      </c>
      <c r="B93" s="26" t="s">
        <v>196</v>
      </c>
      <c r="C93" s="27">
        <v>1</v>
      </c>
      <c r="D93" s="25">
        <v>39</v>
      </c>
      <c r="E93" s="28">
        <f>C93*32500</f>
        <v>32500</v>
      </c>
      <c r="F93" s="3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</row>
    <row r="94" spans="1:190" s="6" customFormat="1" ht="12.75" customHeight="1">
      <c r="A94" s="25">
        <v>76</v>
      </c>
      <c r="B94" s="26" t="s">
        <v>197</v>
      </c>
      <c r="C94" s="27">
        <v>1</v>
      </c>
      <c r="D94" s="25">
        <v>41</v>
      </c>
      <c r="E94" s="28">
        <f>C94*32500</f>
        <v>32500</v>
      </c>
      <c r="F94" s="3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</row>
    <row r="95" spans="1:190" s="6" customFormat="1" ht="12.75" customHeight="1">
      <c r="A95" s="25">
        <v>77</v>
      </c>
      <c r="B95" s="26" t="s">
        <v>198</v>
      </c>
      <c r="C95" s="27">
        <v>1</v>
      </c>
      <c r="D95" s="25">
        <v>2</v>
      </c>
      <c r="E95" s="28">
        <f>C95*32500</f>
        <v>32500</v>
      </c>
      <c r="F95" s="3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</row>
    <row r="96" spans="1:190" s="6" customFormat="1" ht="12.75" customHeight="1">
      <c r="A96" s="38"/>
      <c r="B96" s="22" t="s">
        <v>199</v>
      </c>
      <c r="C96" s="23">
        <f>SUM(C97:C106)</f>
        <v>10</v>
      </c>
      <c r="D96" s="23">
        <f>SUM(D97:D106)</f>
        <v>309</v>
      </c>
      <c r="E96" s="23">
        <f>SUM(E97:E106)</f>
        <v>325000</v>
      </c>
      <c r="F96" s="3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</row>
    <row r="97" spans="1:190" s="6" customFormat="1" ht="12.75" customHeight="1">
      <c r="A97" s="25">
        <v>78</v>
      </c>
      <c r="B97" s="26" t="s">
        <v>200</v>
      </c>
      <c r="C97" s="27">
        <v>1</v>
      </c>
      <c r="D97" s="25">
        <v>67</v>
      </c>
      <c r="E97" s="28">
        <f aca="true" t="shared" si="9" ref="E97:E106">C97*32500</f>
        <v>32500</v>
      </c>
      <c r="F97" s="3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</row>
    <row r="98" spans="1:190" s="6" customFormat="1" ht="12.75" customHeight="1">
      <c r="A98" s="25">
        <v>79</v>
      </c>
      <c r="B98" s="26" t="s">
        <v>201</v>
      </c>
      <c r="C98" s="27">
        <v>1</v>
      </c>
      <c r="D98" s="25">
        <v>33</v>
      </c>
      <c r="E98" s="28">
        <f t="shared" si="9"/>
        <v>32500</v>
      </c>
      <c r="F98" s="3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</row>
    <row r="99" spans="1:190" s="6" customFormat="1" ht="12.75" customHeight="1">
      <c r="A99" s="25">
        <v>80</v>
      </c>
      <c r="B99" s="26" t="s">
        <v>202</v>
      </c>
      <c r="C99" s="27">
        <v>1</v>
      </c>
      <c r="D99" s="25">
        <v>2</v>
      </c>
      <c r="E99" s="28">
        <f t="shared" si="9"/>
        <v>32500</v>
      </c>
      <c r="F99" s="3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</row>
    <row r="100" spans="1:190" s="6" customFormat="1" ht="12.75" customHeight="1">
      <c r="A100" s="25">
        <v>81</v>
      </c>
      <c r="B100" s="26" t="s">
        <v>203</v>
      </c>
      <c r="C100" s="27">
        <v>1</v>
      </c>
      <c r="D100" s="25">
        <v>37</v>
      </c>
      <c r="E100" s="28">
        <f t="shared" si="9"/>
        <v>32500</v>
      </c>
      <c r="F100" s="3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</row>
    <row r="101" spans="1:190" s="6" customFormat="1" ht="12.75" customHeight="1">
      <c r="A101" s="25">
        <v>82</v>
      </c>
      <c r="B101" s="26" t="s">
        <v>204</v>
      </c>
      <c r="C101" s="27">
        <v>1</v>
      </c>
      <c r="D101" s="25">
        <v>17</v>
      </c>
      <c r="E101" s="28">
        <f t="shared" si="9"/>
        <v>32500</v>
      </c>
      <c r="F101" s="3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</row>
    <row r="102" spans="1:190" s="6" customFormat="1" ht="12.75" customHeight="1">
      <c r="A102" s="25">
        <v>83</v>
      </c>
      <c r="B102" s="26" t="s">
        <v>205</v>
      </c>
      <c r="C102" s="27">
        <v>1</v>
      </c>
      <c r="D102" s="25">
        <v>2</v>
      </c>
      <c r="E102" s="28">
        <f t="shared" si="9"/>
        <v>32500</v>
      </c>
      <c r="F102" s="3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</row>
    <row r="103" spans="1:190" s="6" customFormat="1" ht="12.75" customHeight="1">
      <c r="A103" s="25">
        <v>84</v>
      </c>
      <c r="B103" s="26" t="s">
        <v>206</v>
      </c>
      <c r="C103" s="27">
        <v>1</v>
      </c>
      <c r="D103" s="25">
        <v>4</v>
      </c>
      <c r="E103" s="28">
        <f t="shared" si="9"/>
        <v>32500</v>
      </c>
      <c r="F103" s="3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</row>
    <row r="104" spans="1:190" s="6" customFormat="1" ht="12.75" customHeight="1">
      <c r="A104" s="25">
        <v>85</v>
      </c>
      <c r="B104" s="26" t="s">
        <v>207</v>
      </c>
      <c r="C104" s="27">
        <v>1</v>
      </c>
      <c r="D104" s="25">
        <v>48</v>
      </c>
      <c r="E104" s="28">
        <f t="shared" si="9"/>
        <v>32500</v>
      </c>
      <c r="F104" s="3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</row>
    <row r="105" spans="1:190" s="6" customFormat="1" ht="12.75" customHeight="1">
      <c r="A105" s="25">
        <v>86</v>
      </c>
      <c r="B105" s="26" t="s">
        <v>208</v>
      </c>
      <c r="C105" s="27">
        <v>1</v>
      </c>
      <c r="D105" s="25">
        <v>92</v>
      </c>
      <c r="E105" s="28">
        <f t="shared" si="9"/>
        <v>32500</v>
      </c>
      <c r="F105" s="3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</row>
    <row r="106" spans="1:190" s="6" customFormat="1" ht="12.75" customHeight="1">
      <c r="A106" s="25">
        <v>87</v>
      </c>
      <c r="B106" s="26" t="s">
        <v>209</v>
      </c>
      <c r="C106" s="27">
        <v>1</v>
      </c>
      <c r="D106" s="25">
        <v>7</v>
      </c>
      <c r="E106" s="28">
        <f t="shared" si="9"/>
        <v>32500</v>
      </c>
      <c r="F106" s="3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</row>
    <row r="107" spans="1:190" s="6" customFormat="1" ht="12.75" customHeight="1">
      <c r="A107" s="25"/>
      <c r="B107" s="22" t="s">
        <v>210</v>
      </c>
      <c r="C107" s="23">
        <f>SUM(C108:C117)</f>
        <v>10</v>
      </c>
      <c r="D107" s="23">
        <f>SUM(D108:D117)</f>
        <v>144</v>
      </c>
      <c r="E107" s="23">
        <f>SUM(E108:E117)</f>
        <v>325000</v>
      </c>
      <c r="F107" s="3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</row>
    <row r="108" spans="1:190" s="6" customFormat="1" ht="12.75" customHeight="1">
      <c r="A108" s="25">
        <v>88</v>
      </c>
      <c r="B108" s="26" t="s">
        <v>211</v>
      </c>
      <c r="C108" s="27">
        <v>1</v>
      </c>
      <c r="D108" s="39">
        <v>16</v>
      </c>
      <c r="E108" s="28">
        <f aca="true" t="shared" si="10" ref="E108:E117">C108*32500</f>
        <v>32500</v>
      </c>
      <c r="F108" s="3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</row>
    <row r="109" spans="1:190" s="6" customFormat="1" ht="12.75" customHeight="1">
      <c r="A109" s="25">
        <v>89</v>
      </c>
      <c r="B109" s="26" t="s">
        <v>212</v>
      </c>
      <c r="C109" s="27">
        <v>1</v>
      </c>
      <c r="D109" s="39">
        <v>11</v>
      </c>
      <c r="E109" s="28">
        <f t="shared" si="10"/>
        <v>32500</v>
      </c>
      <c r="F109" s="3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</row>
    <row r="110" spans="1:190" s="6" customFormat="1" ht="12.75" customHeight="1">
      <c r="A110" s="25">
        <v>90</v>
      </c>
      <c r="B110" s="26" t="s">
        <v>213</v>
      </c>
      <c r="C110" s="27">
        <v>1</v>
      </c>
      <c r="D110" s="39">
        <v>12</v>
      </c>
      <c r="E110" s="28">
        <f t="shared" si="10"/>
        <v>32500</v>
      </c>
      <c r="F110" s="3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</row>
    <row r="111" spans="1:190" s="6" customFormat="1" ht="12.75" customHeight="1">
      <c r="A111" s="25">
        <v>91</v>
      </c>
      <c r="B111" s="26" t="s">
        <v>214</v>
      </c>
      <c r="C111" s="27">
        <v>1</v>
      </c>
      <c r="D111" s="39">
        <v>16</v>
      </c>
      <c r="E111" s="28">
        <f t="shared" si="10"/>
        <v>32500</v>
      </c>
      <c r="F111" s="3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</row>
    <row r="112" spans="1:190" s="6" customFormat="1" ht="12.75" customHeight="1">
      <c r="A112" s="25">
        <v>92</v>
      </c>
      <c r="B112" s="26" t="s">
        <v>215</v>
      </c>
      <c r="C112" s="27">
        <v>1</v>
      </c>
      <c r="D112" s="39">
        <v>12</v>
      </c>
      <c r="E112" s="28">
        <f t="shared" si="10"/>
        <v>32500</v>
      </c>
      <c r="F112" s="3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</row>
    <row r="113" spans="1:190" s="6" customFormat="1" ht="12.75" customHeight="1">
      <c r="A113" s="25">
        <v>93</v>
      </c>
      <c r="B113" s="26" t="s">
        <v>216</v>
      </c>
      <c r="C113" s="27">
        <v>1</v>
      </c>
      <c r="D113" s="39">
        <v>30</v>
      </c>
      <c r="E113" s="28">
        <f t="shared" si="10"/>
        <v>32500</v>
      </c>
      <c r="F113" s="3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</row>
    <row r="114" spans="1:190" s="6" customFormat="1" ht="12.75" customHeight="1">
      <c r="A114" s="25">
        <v>94</v>
      </c>
      <c r="B114" s="26" t="s">
        <v>217</v>
      </c>
      <c r="C114" s="27">
        <v>1</v>
      </c>
      <c r="D114" s="39">
        <v>33</v>
      </c>
      <c r="E114" s="28">
        <f t="shared" si="10"/>
        <v>32500</v>
      </c>
      <c r="F114" s="3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</row>
    <row r="115" spans="1:190" s="6" customFormat="1" ht="12.75" customHeight="1">
      <c r="A115" s="25">
        <v>95</v>
      </c>
      <c r="B115" s="26" t="s">
        <v>218</v>
      </c>
      <c r="C115" s="27">
        <v>1</v>
      </c>
      <c r="D115" s="39">
        <v>8</v>
      </c>
      <c r="E115" s="28">
        <f t="shared" si="10"/>
        <v>32500</v>
      </c>
      <c r="F115" s="3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</row>
    <row r="116" spans="1:190" s="6" customFormat="1" ht="12.75" customHeight="1">
      <c r="A116" s="25">
        <v>96</v>
      </c>
      <c r="B116" s="26" t="s">
        <v>219</v>
      </c>
      <c r="C116" s="27">
        <v>1</v>
      </c>
      <c r="D116" s="39">
        <v>3</v>
      </c>
      <c r="E116" s="28">
        <f t="shared" si="10"/>
        <v>32500</v>
      </c>
      <c r="F116" s="3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</row>
    <row r="117" spans="1:190" s="6" customFormat="1" ht="12.75" customHeight="1">
      <c r="A117" s="25">
        <v>97</v>
      </c>
      <c r="B117" s="26" t="s">
        <v>220</v>
      </c>
      <c r="C117" s="27">
        <v>1</v>
      </c>
      <c r="D117" s="39">
        <v>3</v>
      </c>
      <c r="E117" s="28">
        <f t="shared" si="10"/>
        <v>32500</v>
      </c>
      <c r="F117" s="3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</row>
    <row r="118" spans="1:190" s="6" customFormat="1" ht="12.75" customHeight="1">
      <c r="A118" s="25"/>
      <c r="B118" s="22" t="s">
        <v>221</v>
      </c>
      <c r="C118" s="23">
        <f>SUM(C119:C124)</f>
        <v>6</v>
      </c>
      <c r="D118" s="23">
        <f>SUM(D119:D124)</f>
        <v>173</v>
      </c>
      <c r="E118" s="23">
        <f>SUM(E119:E124)</f>
        <v>195000</v>
      </c>
      <c r="F118" s="3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</row>
    <row r="119" spans="1:190" s="6" customFormat="1" ht="12.75" customHeight="1">
      <c r="A119" s="25">
        <v>98</v>
      </c>
      <c r="B119" s="26" t="s">
        <v>222</v>
      </c>
      <c r="C119" s="27">
        <v>1</v>
      </c>
      <c r="D119" s="25">
        <v>66</v>
      </c>
      <c r="E119" s="28">
        <f aca="true" t="shared" si="11" ref="E119:E124">C119*32500</f>
        <v>32500</v>
      </c>
      <c r="F119" s="3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</row>
    <row r="120" spans="1:190" s="6" customFormat="1" ht="12.75" customHeight="1">
      <c r="A120" s="25">
        <v>99</v>
      </c>
      <c r="B120" s="26" t="s">
        <v>223</v>
      </c>
      <c r="C120" s="27">
        <v>1</v>
      </c>
      <c r="D120" s="25">
        <v>43</v>
      </c>
      <c r="E120" s="28">
        <f t="shared" si="11"/>
        <v>32500</v>
      </c>
      <c r="F120" s="3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</row>
    <row r="121" spans="1:190" s="8" customFormat="1" ht="12.75" customHeight="1">
      <c r="A121" s="25">
        <v>100</v>
      </c>
      <c r="B121" s="26" t="s">
        <v>224</v>
      </c>
      <c r="C121" s="27">
        <v>1</v>
      </c>
      <c r="D121" s="25">
        <v>46</v>
      </c>
      <c r="E121" s="28">
        <f t="shared" si="11"/>
        <v>32500</v>
      </c>
      <c r="F121" s="3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</row>
    <row r="122" spans="1:190" s="8" customFormat="1" ht="12.75" customHeight="1">
      <c r="A122" s="25">
        <v>101</v>
      </c>
      <c r="B122" s="26" t="s">
        <v>225</v>
      </c>
      <c r="C122" s="27">
        <v>1</v>
      </c>
      <c r="D122" s="25">
        <v>3</v>
      </c>
      <c r="E122" s="28">
        <f t="shared" si="11"/>
        <v>32500</v>
      </c>
      <c r="F122" s="3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</row>
    <row r="123" spans="1:190" s="8" customFormat="1" ht="12.75" customHeight="1">
      <c r="A123" s="25">
        <v>102</v>
      </c>
      <c r="B123" s="26" t="s">
        <v>226</v>
      </c>
      <c r="C123" s="27">
        <v>1</v>
      </c>
      <c r="D123" s="25">
        <v>7</v>
      </c>
      <c r="E123" s="28">
        <f t="shared" si="11"/>
        <v>32500</v>
      </c>
      <c r="F123" s="3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</row>
    <row r="124" spans="1:190" s="8" customFormat="1" ht="12.75" customHeight="1">
      <c r="A124" s="25">
        <v>103</v>
      </c>
      <c r="B124" s="26" t="s">
        <v>227</v>
      </c>
      <c r="C124" s="27">
        <v>1</v>
      </c>
      <c r="D124" s="25">
        <v>8</v>
      </c>
      <c r="E124" s="28">
        <f t="shared" si="11"/>
        <v>32500</v>
      </c>
      <c r="F124" s="3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</row>
    <row r="125" spans="1:190" s="8" customFormat="1" ht="12.75" customHeight="1">
      <c r="A125" s="25"/>
      <c r="B125" s="22" t="s">
        <v>228</v>
      </c>
      <c r="C125" s="23">
        <f>SUM(C126:C135)</f>
        <v>10</v>
      </c>
      <c r="D125" s="23">
        <f>SUM(D126:D135)</f>
        <v>291</v>
      </c>
      <c r="E125" s="23">
        <f>SUM(E126:E135)</f>
        <v>325000</v>
      </c>
      <c r="F125" s="3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</row>
    <row r="126" spans="1:190" s="8" customFormat="1" ht="12.75" customHeight="1">
      <c r="A126" s="25">
        <v>104</v>
      </c>
      <c r="B126" s="26" t="s">
        <v>229</v>
      </c>
      <c r="C126" s="27">
        <v>1</v>
      </c>
      <c r="D126" s="39">
        <v>73</v>
      </c>
      <c r="E126" s="28">
        <f>C126*32500</f>
        <v>32500</v>
      </c>
      <c r="F126" s="3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</row>
    <row r="127" spans="1:190" s="8" customFormat="1" ht="12.75" customHeight="1">
      <c r="A127" s="25">
        <v>105</v>
      </c>
      <c r="B127" s="26" t="s">
        <v>230</v>
      </c>
      <c r="C127" s="27">
        <v>1</v>
      </c>
      <c r="D127" s="39">
        <v>98</v>
      </c>
      <c r="E127" s="28">
        <f>C127*32500</f>
        <v>32500</v>
      </c>
      <c r="F127" s="3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</row>
    <row r="128" spans="1:190" s="8" customFormat="1" ht="12.75" customHeight="1">
      <c r="A128" s="25">
        <v>106</v>
      </c>
      <c r="B128" s="26" t="s">
        <v>231</v>
      </c>
      <c r="C128" s="27">
        <v>1</v>
      </c>
      <c r="D128" s="39">
        <v>42</v>
      </c>
      <c r="E128" s="28">
        <f aca="true" t="shared" si="12" ref="E128:E135">C128*32500</f>
        <v>32500</v>
      </c>
      <c r="F128" s="3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</row>
    <row r="129" spans="1:190" s="8" customFormat="1" ht="12.75" customHeight="1">
      <c r="A129" s="25">
        <v>107</v>
      </c>
      <c r="B129" s="26" t="s">
        <v>232</v>
      </c>
      <c r="C129" s="27">
        <v>1</v>
      </c>
      <c r="D129" s="39">
        <v>30</v>
      </c>
      <c r="E129" s="28">
        <f t="shared" si="12"/>
        <v>32500</v>
      </c>
      <c r="F129" s="3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</row>
    <row r="130" spans="1:190" s="8" customFormat="1" ht="12.75" customHeight="1">
      <c r="A130" s="25">
        <v>108</v>
      </c>
      <c r="B130" s="26" t="s">
        <v>233</v>
      </c>
      <c r="C130" s="27">
        <v>1</v>
      </c>
      <c r="D130" s="39">
        <v>30</v>
      </c>
      <c r="E130" s="28">
        <f t="shared" si="12"/>
        <v>32500</v>
      </c>
      <c r="F130" s="3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</row>
    <row r="131" spans="1:190" s="8" customFormat="1" ht="12.75" customHeight="1">
      <c r="A131" s="25">
        <v>109</v>
      </c>
      <c r="B131" s="26" t="s">
        <v>234</v>
      </c>
      <c r="C131" s="27">
        <v>1</v>
      </c>
      <c r="D131" s="39">
        <v>2</v>
      </c>
      <c r="E131" s="28">
        <f t="shared" si="12"/>
        <v>32500</v>
      </c>
      <c r="F131" s="3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</row>
    <row r="132" spans="1:190" s="8" customFormat="1" ht="12.75" customHeight="1">
      <c r="A132" s="25">
        <v>110</v>
      </c>
      <c r="B132" s="26" t="s">
        <v>235</v>
      </c>
      <c r="C132" s="27">
        <v>1</v>
      </c>
      <c r="D132" s="39">
        <v>6</v>
      </c>
      <c r="E132" s="28">
        <f t="shared" si="12"/>
        <v>32500</v>
      </c>
      <c r="F132" s="3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</row>
    <row r="133" spans="1:6" ht="12.75" customHeight="1">
      <c r="A133" s="25">
        <v>111</v>
      </c>
      <c r="B133" s="26" t="s">
        <v>236</v>
      </c>
      <c r="C133" s="27">
        <v>1</v>
      </c>
      <c r="D133" s="39">
        <v>3</v>
      </c>
      <c r="E133" s="28">
        <f t="shared" si="12"/>
        <v>32500</v>
      </c>
      <c r="F133" s="35"/>
    </row>
    <row r="134" spans="1:6" ht="12.75" customHeight="1">
      <c r="A134" s="25">
        <v>112</v>
      </c>
      <c r="B134" s="26" t="s">
        <v>237</v>
      </c>
      <c r="C134" s="27">
        <v>1</v>
      </c>
      <c r="D134" s="39">
        <v>4</v>
      </c>
      <c r="E134" s="28">
        <f t="shared" si="12"/>
        <v>32500</v>
      </c>
      <c r="F134" s="35"/>
    </row>
    <row r="135" spans="1:6" ht="12.75" customHeight="1">
      <c r="A135" s="25">
        <v>113</v>
      </c>
      <c r="B135" s="26" t="s">
        <v>238</v>
      </c>
      <c r="C135" s="27">
        <v>1</v>
      </c>
      <c r="D135" s="39">
        <v>3</v>
      </c>
      <c r="E135" s="28">
        <f t="shared" si="12"/>
        <v>32500</v>
      </c>
      <c r="F135" s="35"/>
    </row>
    <row r="136" spans="1:6" ht="12.75" customHeight="1">
      <c r="A136" s="25"/>
      <c r="B136" s="26"/>
      <c r="C136" s="40"/>
      <c r="D136" s="39"/>
      <c r="E136" s="41"/>
      <c r="F136" s="35"/>
    </row>
    <row r="137" spans="1:6" ht="12.75" customHeight="1">
      <c r="A137" s="25"/>
      <c r="B137" s="26"/>
      <c r="C137" s="40"/>
      <c r="D137" s="39"/>
      <c r="E137" s="41"/>
      <c r="F137" s="35"/>
    </row>
    <row r="138" spans="1:6" ht="12.75" customHeight="1">
      <c r="A138" s="25"/>
      <c r="B138" s="26"/>
      <c r="C138" s="40"/>
      <c r="D138" s="39"/>
      <c r="E138" s="41"/>
      <c r="F138" s="35"/>
    </row>
    <row r="139" spans="1:6" ht="12.75" customHeight="1">
      <c r="A139" s="25"/>
      <c r="B139" s="26"/>
      <c r="C139" s="40"/>
      <c r="D139" s="39"/>
      <c r="E139" s="41"/>
      <c r="F139" s="35"/>
    </row>
    <row r="140" spans="1:6" ht="12.75" customHeight="1">
      <c r="A140" s="25"/>
      <c r="B140" s="26"/>
      <c r="C140" s="40"/>
      <c r="D140" s="39"/>
      <c r="E140" s="41"/>
      <c r="F140" s="35"/>
    </row>
    <row r="141" spans="1:6" ht="12.75" customHeight="1">
      <c r="A141" s="25"/>
      <c r="B141" s="26"/>
      <c r="C141" s="40"/>
      <c r="D141" s="39"/>
      <c r="E141" s="41"/>
      <c r="F141" s="35"/>
    </row>
  </sheetData>
  <sheetProtection/>
  <mergeCells count="3">
    <mergeCell ref="A1:F1"/>
    <mergeCell ref="E2:F2"/>
    <mergeCell ref="A4:B4"/>
  </mergeCells>
  <printOptions horizontalCentered="1" verticalCentered="1"/>
  <pageMargins left="0.20833333333333334" right="0.20069444444444445" top="0.66875" bottom="0.39305555555555555" header="0.31875" footer="0.15694444444444444"/>
  <pageSetup horizontalDpi="600" verticalDpi="600" orientation="landscape" paperSize="9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PC</cp:lastModifiedBy>
  <cp:lastPrinted>2021-09-28T07:26:31Z</cp:lastPrinted>
  <dcterms:created xsi:type="dcterms:W3CDTF">2019-03-25T00:36:31Z</dcterms:created>
  <dcterms:modified xsi:type="dcterms:W3CDTF">2021-09-28T07:30:01Z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8F38D2ED7FB141799219C47C90DF3B9D</vt:lpwstr>
  </property>
</Properties>
</file>