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450" activeTab="4"/>
  </bookViews>
  <sheets>
    <sheet name="基础表2020秋季" sheetId="12" r:id="rId1"/>
    <sheet name="汇总表" sheetId="14" r:id="rId2"/>
    <sheet name="学生营养计划  统计表 " sheetId="10" r:id="rId3"/>
    <sheet name="陪餐教师   义务教育 " sheetId="11" r:id="rId4"/>
    <sheet name="陪餐教师   学前班" sheetId="13" r:id="rId5"/>
  </sheets>
  <definedNames>
    <definedName name="_xlnm.Print_Titles" localSheetId="2">'学生营养计划  统计表 '!$1:$5</definedName>
    <definedName name="_xlnm.Print_Titles" localSheetId="0">基础表2020秋季!$1:$3</definedName>
  </definedNames>
  <calcPr calcId="144525"/>
</workbook>
</file>

<file path=xl/sharedStrings.xml><?xml version="1.0" encoding="utf-8"?>
<sst xmlns="http://schemas.openxmlformats.org/spreadsheetml/2006/main" count="270" uniqueCount="88">
  <si>
    <t>2020年秋季海原县在校学生情况统计表</t>
  </si>
  <si>
    <t>序号</t>
  </si>
  <si>
    <t>学  校</t>
  </si>
  <si>
    <t>在校学生数</t>
  </si>
  <si>
    <t>残疾人学生数</t>
  </si>
  <si>
    <t>寄宿生数</t>
  </si>
  <si>
    <t>备注</t>
  </si>
  <si>
    <t>初中</t>
  </si>
  <si>
    <t>小学</t>
  </si>
  <si>
    <t>特教</t>
  </si>
  <si>
    <t>小计</t>
  </si>
  <si>
    <t>合计</t>
  </si>
  <si>
    <t>海原县回民中学</t>
  </si>
  <si>
    <t>海原县第二中学</t>
  </si>
  <si>
    <t>海原县第三中学</t>
  </si>
  <si>
    <t>海原县第四中学</t>
  </si>
  <si>
    <t>海原县第五中学</t>
  </si>
  <si>
    <t>海原县关桥中学</t>
  </si>
  <si>
    <t>海原县贾塘中学</t>
  </si>
  <si>
    <t>海原县李俊中学</t>
  </si>
  <si>
    <t>海原县李旺中学</t>
  </si>
  <si>
    <t>海原县七营中学</t>
  </si>
  <si>
    <t>海原县三河中学</t>
  </si>
  <si>
    <t>海原县西安中学</t>
  </si>
  <si>
    <t>海原县郑旗中学</t>
  </si>
  <si>
    <t>高崖乡九年一贯制学校</t>
  </si>
  <si>
    <t>甘城乡九年一贯制学校</t>
  </si>
  <si>
    <t>树台乡九年一贯制学校</t>
  </si>
  <si>
    <t>曹洼乡九年一贯制学校</t>
  </si>
  <si>
    <t>九彩乡九年一贯制学校</t>
  </si>
  <si>
    <t>关庄乡九年一贯制学校</t>
  </si>
  <si>
    <t>贾塘乡中心小学</t>
  </si>
  <si>
    <t>甘盐池中心小学</t>
  </si>
  <si>
    <t>关桥乡中心小学</t>
  </si>
  <si>
    <t>海城镇中心小学</t>
  </si>
  <si>
    <t>红羊乡中心小学</t>
  </si>
  <si>
    <t>李俊乡中心小学</t>
  </si>
  <si>
    <t>李旺镇中心小学</t>
  </si>
  <si>
    <t>七营镇中心小学</t>
  </si>
  <si>
    <t>三河镇中心小学</t>
  </si>
  <si>
    <t>史店乡中心小学</t>
  </si>
  <si>
    <t>西安镇中心小学</t>
  </si>
  <si>
    <t>郑旗乡中心小学</t>
  </si>
  <si>
    <t>海原县特殊教育学校</t>
  </si>
  <si>
    <t>海原县第一小学</t>
  </si>
  <si>
    <t>海原县第二小学</t>
  </si>
  <si>
    <t>海原县第三小学</t>
  </si>
  <si>
    <t>海原县第四小学</t>
  </si>
  <si>
    <t>海原县第五小学</t>
  </si>
  <si>
    <t>海原县第六小学</t>
  </si>
  <si>
    <t>海原县第七小学</t>
  </si>
  <si>
    <t>海原县回民小学</t>
  </si>
  <si>
    <t>海兴开发区实验小学</t>
  </si>
  <si>
    <t>海兴开发区第二小学</t>
  </si>
  <si>
    <t>2021年义务教育阶段、附设学前班学生营养改善计划补助及教师陪餐资金汇总表(第一批)</t>
  </si>
  <si>
    <t>单位:元</t>
  </si>
  <si>
    <t>学生营养改善计划补助资金</t>
  </si>
  <si>
    <t>教师陪餐资金</t>
  </si>
  <si>
    <t>本次拨付小计</t>
  </si>
  <si>
    <t>初中教育</t>
  </si>
  <si>
    <t>小学教育</t>
  </si>
  <si>
    <t>特殊教育</t>
  </si>
  <si>
    <t>特殊 教育</t>
  </si>
  <si>
    <t>学前班</t>
  </si>
  <si>
    <t>2021年义务教育阶段学生营养改善计划补助资金统计表（第一批）</t>
  </si>
  <si>
    <t>单位：元、人</t>
  </si>
  <si>
    <t>2020年秋季享受学生数</t>
  </si>
  <si>
    <t>应拨营养改善计划补助资金</t>
  </si>
  <si>
    <t>本次预拨比例</t>
  </si>
  <si>
    <t>本次按比例应拨营养改善计划补助资金</t>
  </si>
  <si>
    <t>本次实拨营养改善计划补助资金</t>
  </si>
  <si>
    <t>寄宿生0.6元/天</t>
  </si>
  <si>
    <t>2021年农村义务教育阶段学校营养改善计划陪餐补助资金统计表（第一批）</t>
  </si>
  <si>
    <t>学校名称</t>
  </si>
  <si>
    <t>2020秋季享受学生人数</t>
  </si>
  <si>
    <t>陪餐教师</t>
  </si>
  <si>
    <t>人均标准/天</t>
  </si>
  <si>
    <t>计划 天数</t>
  </si>
  <si>
    <t>应拨陪餐资金</t>
  </si>
  <si>
    <t>预拨陪餐资金</t>
  </si>
  <si>
    <t>合计/元</t>
  </si>
  <si>
    <t>小计/元</t>
  </si>
  <si>
    <t>合   计</t>
  </si>
  <si>
    <t>2021年农村义务教育阶段学校附设学前班营养改善计划陪餐补助资金统计表（第一批）</t>
  </si>
  <si>
    <t>2020年秋季学前班人数</t>
  </si>
  <si>
    <t>陪餐教师数</t>
  </si>
  <si>
    <t>计划天数</t>
  </si>
  <si>
    <t>预拨陪餐资金（元）</t>
  </si>
</sst>
</file>

<file path=xl/styles.xml><?xml version="1.0" encoding="utf-8"?>
<styleSheet xmlns="http://schemas.openxmlformats.org/spreadsheetml/2006/main">
  <numFmts count="6">
    <numFmt numFmtId="41" formatCode="_ * #,##0_ ;_ * \-#,##0_ ;_ * &quot;-&quot;_ ;_ @_ "/>
    <numFmt numFmtId="43" formatCode="_ * #,##0.00_ ;_ * \-#,##0.00_ ;_ * &quot;-&quot;??_ ;_ @_ "/>
    <numFmt numFmtId="176" formatCode="0_ "/>
    <numFmt numFmtId="44" formatCode="_ &quot;￥&quot;* #,##0.00_ ;_ &quot;￥&quot;* \-#,##0.00_ ;_ &quot;￥&quot;* &quot;-&quot;??_ ;_ @_ "/>
    <numFmt numFmtId="177" formatCode="0.00_);[Red]\(0.00\)"/>
    <numFmt numFmtId="42" formatCode="_ &quot;￥&quot;* #,##0_ ;_ &quot;￥&quot;* \-#,##0_ ;_ &quot;￥&quot;* &quot;-&quot;_ ;_ @_ "/>
  </numFmts>
  <fonts count="33">
    <font>
      <sz val="12"/>
      <name val="宋体"/>
      <charset val="134"/>
    </font>
    <font>
      <sz val="16"/>
      <name val="宋体"/>
      <charset val="134"/>
    </font>
    <font>
      <b/>
      <sz val="11"/>
      <name val="宋体"/>
      <charset val="134"/>
    </font>
    <font>
      <sz val="11"/>
      <name val="宋体"/>
      <charset val="134"/>
    </font>
    <font>
      <sz val="10"/>
      <name val="宋体"/>
      <charset val="134"/>
    </font>
    <font>
      <b/>
      <sz val="16"/>
      <name val="宋体"/>
      <charset val="134"/>
    </font>
    <font>
      <b/>
      <sz val="10"/>
      <name val="宋体"/>
      <charset val="134"/>
    </font>
    <font>
      <sz val="10"/>
      <name val="华文中宋"/>
      <charset val="134"/>
    </font>
    <font>
      <sz val="11"/>
      <color indexed="8"/>
      <name val="宋体"/>
      <charset val="134"/>
    </font>
    <font>
      <b/>
      <sz val="18"/>
      <name val="宋体"/>
      <charset val="134"/>
    </font>
    <font>
      <sz val="16"/>
      <name val="微软简标宋"/>
      <charset val="134"/>
    </font>
    <font>
      <sz val="8.5"/>
      <name val="宋体"/>
      <charset val="134"/>
    </font>
    <font>
      <sz val="9"/>
      <name val="宋体"/>
      <charset val="134"/>
    </font>
    <font>
      <sz val="11"/>
      <color theme="1"/>
      <name val="宋体"/>
      <charset val="134"/>
      <scheme val="minor"/>
    </font>
    <font>
      <sz val="11"/>
      <color theme="0"/>
      <name val="宋体"/>
      <charset val="0"/>
      <scheme val="minor"/>
    </font>
    <font>
      <sz val="11"/>
      <color theme="1"/>
      <name val="宋体"/>
      <charset val="0"/>
      <scheme val="minor"/>
    </font>
    <font>
      <b/>
      <sz val="15"/>
      <color theme="3"/>
      <name val="宋体"/>
      <charset val="134"/>
      <scheme val="minor"/>
    </font>
    <font>
      <sz val="11"/>
      <color rgb="FF9C0006"/>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u/>
      <sz val="11"/>
      <color rgb="FF800080"/>
      <name val="宋体"/>
      <charset val="0"/>
      <scheme val="minor"/>
    </font>
    <font>
      <sz val="11"/>
      <color rgb="FF3F3F76"/>
      <name val="宋体"/>
      <charset val="0"/>
      <scheme val="minor"/>
    </font>
    <font>
      <i/>
      <sz val="11"/>
      <color rgb="FF7F7F7F"/>
      <name val="宋体"/>
      <charset val="0"/>
      <scheme val="minor"/>
    </font>
    <font>
      <b/>
      <sz val="11"/>
      <color theme="3"/>
      <name val="宋体"/>
      <charset val="134"/>
      <scheme val="minor"/>
    </font>
    <font>
      <b/>
      <sz val="11"/>
      <color rgb="FFFA7D0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b/>
      <sz val="11"/>
      <color rgb="FF3F3F3F"/>
      <name val="宋体"/>
      <charset val="0"/>
      <scheme val="minor"/>
    </font>
    <font>
      <sz val="11"/>
      <color rgb="FFFA7D00"/>
      <name val="宋体"/>
      <charset val="0"/>
      <scheme val="minor"/>
    </font>
    <font>
      <b/>
      <sz val="18"/>
      <color theme="3"/>
      <name val="宋体"/>
      <charset val="134"/>
      <scheme val="minor"/>
    </font>
  </fonts>
  <fills count="33">
    <fill>
      <patternFill patternType="none"/>
    </fill>
    <fill>
      <patternFill patternType="gray125"/>
    </fill>
    <fill>
      <patternFill patternType="solid">
        <fgColor theme="9" tint="0.399975585192419"/>
        <bgColor indexed="64"/>
      </patternFill>
    </fill>
    <fill>
      <patternFill patternType="solid">
        <fgColor theme="8"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5"/>
        <bgColor indexed="64"/>
      </patternFill>
    </fill>
    <fill>
      <patternFill patternType="solid">
        <fgColor rgb="FFFFCC99"/>
        <bgColor indexed="64"/>
      </patternFill>
    </fill>
    <fill>
      <patternFill patternType="solid">
        <fgColor theme="8"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8"/>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top/>
      <bottom style="thin">
        <color auto="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13" fillId="0" borderId="0" applyFont="0" applyFill="0" applyBorder="0" applyAlignment="0" applyProtection="0">
      <alignment vertical="center"/>
    </xf>
    <xf numFmtId="0" fontId="15" fillId="16" borderId="0" applyNumberFormat="0" applyBorder="0" applyAlignment="0" applyProtection="0">
      <alignment vertical="center"/>
    </xf>
    <xf numFmtId="0" fontId="23" fillId="12" borderId="13"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5" fillId="9" borderId="0" applyNumberFormat="0" applyBorder="0" applyAlignment="0" applyProtection="0">
      <alignment vertical="center"/>
    </xf>
    <xf numFmtId="0" fontId="17" fillId="4" borderId="0" applyNumberFormat="0" applyBorder="0" applyAlignment="0" applyProtection="0">
      <alignment vertical="center"/>
    </xf>
    <xf numFmtId="43" fontId="13" fillId="0" borderId="0" applyFont="0" applyFill="0" applyBorder="0" applyAlignment="0" applyProtection="0">
      <alignment vertical="center"/>
    </xf>
    <xf numFmtId="0" fontId="14" fillId="20" borderId="0" applyNumberFormat="0" applyBorder="0" applyAlignment="0" applyProtection="0">
      <alignment vertical="center"/>
    </xf>
    <xf numFmtId="0" fontId="28" fillId="0" borderId="0" applyNumberFormat="0" applyFill="0" applyBorder="0" applyAlignment="0" applyProtection="0">
      <alignment vertical="center"/>
    </xf>
    <xf numFmtId="9" fontId="13" fillId="0" borderId="0" applyFont="0" applyFill="0" applyBorder="0" applyAlignment="0" applyProtection="0">
      <alignment vertical="center"/>
    </xf>
    <xf numFmtId="0" fontId="22" fillId="0" borderId="0" applyNumberFormat="0" applyFill="0" applyBorder="0" applyAlignment="0" applyProtection="0">
      <alignment vertical="center"/>
    </xf>
    <xf numFmtId="0" fontId="13" fillId="28" borderId="16" applyNumberFormat="0" applyFont="0" applyAlignment="0" applyProtection="0">
      <alignment vertical="center"/>
    </xf>
    <xf numFmtId="0" fontId="14" fillId="8" borderId="0" applyNumberFormat="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11" applyNumberFormat="0" applyFill="0" applyAlignment="0" applyProtection="0">
      <alignment vertical="center"/>
    </xf>
    <xf numFmtId="0" fontId="19" fillId="0" borderId="11" applyNumberFormat="0" applyFill="0" applyAlignment="0" applyProtection="0">
      <alignment vertical="center"/>
    </xf>
    <xf numFmtId="0" fontId="14" fillId="7" borderId="0" applyNumberFormat="0" applyBorder="0" applyAlignment="0" applyProtection="0">
      <alignment vertical="center"/>
    </xf>
    <xf numFmtId="0" fontId="25" fillId="0" borderId="18" applyNumberFormat="0" applyFill="0" applyAlignment="0" applyProtection="0">
      <alignment vertical="center"/>
    </xf>
    <xf numFmtId="0" fontId="14" fillId="23" borderId="0" applyNumberFormat="0" applyBorder="0" applyAlignment="0" applyProtection="0">
      <alignment vertical="center"/>
    </xf>
    <xf numFmtId="0" fontId="30" fillId="19" borderId="15" applyNumberFormat="0" applyAlignment="0" applyProtection="0">
      <alignment vertical="center"/>
    </xf>
    <xf numFmtId="0" fontId="26" fillId="19" borderId="13" applyNumberFormat="0" applyAlignment="0" applyProtection="0">
      <alignment vertical="center"/>
    </xf>
    <xf numFmtId="0" fontId="29" fillId="27" borderId="14" applyNumberFormat="0" applyAlignment="0" applyProtection="0">
      <alignment vertical="center"/>
    </xf>
    <xf numFmtId="0" fontId="15" fillId="32" borderId="0" applyNumberFormat="0" applyBorder="0" applyAlignment="0" applyProtection="0">
      <alignment vertical="center"/>
    </xf>
    <xf numFmtId="0" fontId="14" fillId="11" borderId="0" applyNumberFormat="0" applyBorder="0" applyAlignment="0" applyProtection="0">
      <alignment vertical="center"/>
    </xf>
    <xf numFmtId="0" fontId="31" fillId="0" borderId="17" applyNumberFormat="0" applyFill="0" applyAlignment="0" applyProtection="0">
      <alignment vertical="center"/>
    </xf>
    <xf numFmtId="0" fontId="21" fillId="0" borderId="12" applyNumberFormat="0" applyFill="0" applyAlignment="0" applyProtection="0">
      <alignment vertical="center"/>
    </xf>
    <xf numFmtId="0" fontId="27" fillId="22" borderId="0" applyNumberFormat="0" applyBorder="0" applyAlignment="0" applyProtection="0">
      <alignment vertical="center"/>
    </xf>
    <xf numFmtId="0" fontId="18" fillId="6" borderId="0" applyNumberFormat="0" applyBorder="0" applyAlignment="0" applyProtection="0">
      <alignment vertical="center"/>
    </xf>
    <xf numFmtId="0" fontId="15" fillId="31" borderId="0" applyNumberFormat="0" applyBorder="0" applyAlignment="0" applyProtection="0">
      <alignment vertical="center"/>
    </xf>
    <xf numFmtId="0" fontId="14" fillId="30" borderId="0" applyNumberFormat="0" applyBorder="0" applyAlignment="0" applyProtection="0">
      <alignment vertical="center"/>
    </xf>
    <xf numFmtId="0" fontId="15" fillId="5"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15" fillId="26" borderId="0" applyNumberFormat="0" applyBorder="0" applyAlignment="0" applyProtection="0">
      <alignment vertical="center"/>
    </xf>
    <xf numFmtId="0" fontId="14" fillId="14" borderId="0" applyNumberFormat="0" applyBorder="0" applyAlignment="0" applyProtection="0">
      <alignment vertical="center"/>
    </xf>
    <xf numFmtId="0" fontId="14" fillId="25" borderId="0" applyNumberFormat="0" applyBorder="0" applyAlignment="0" applyProtection="0">
      <alignment vertical="center"/>
    </xf>
    <xf numFmtId="0" fontId="15" fillId="21" borderId="0" applyNumberFormat="0" applyBorder="0" applyAlignment="0" applyProtection="0">
      <alignment vertical="center"/>
    </xf>
    <xf numFmtId="0" fontId="15" fillId="24" borderId="0" applyNumberFormat="0" applyBorder="0" applyAlignment="0" applyProtection="0">
      <alignment vertical="center"/>
    </xf>
    <xf numFmtId="0" fontId="14" fillId="29" borderId="0" applyNumberFormat="0" applyBorder="0" applyAlignment="0" applyProtection="0">
      <alignment vertical="center"/>
    </xf>
    <xf numFmtId="0" fontId="15" fillId="3" borderId="0" applyNumberFormat="0" applyBorder="0" applyAlignment="0" applyProtection="0">
      <alignment vertical="center"/>
    </xf>
    <xf numFmtId="0" fontId="14" fillId="13" borderId="0" applyNumberFormat="0" applyBorder="0" applyAlignment="0" applyProtection="0">
      <alignment vertical="center"/>
    </xf>
    <xf numFmtId="0" fontId="14" fillId="10" borderId="0" applyNumberFormat="0" applyBorder="0" applyAlignment="0" applyProtection="0">
      <alignment vertical="center"/>
    </xf>
    <xf numFmtId="0" fontId="15" fillId="17" borderId="0" applyNumberFormat="0" applyBorder="0" applyAlignment="0" applyProtection="0">
      <alignment vertical="center"/>
    </xf>
    <xf numFmtId="0" fontId="14" fillId="2" borderId="0" applyNumberFormat="0" applyBorder="0" applyAlignment="0" applyProtection="0">
      <alignment vertical="center"/>
    </xf>
  </cellStyleXfs>
  <cellXfs count="95">
    <xf numFmtId="0" fontId="0" fillId="0" borderId="0" xfId="0">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9" fontId="2" fillId="0" borderId="1" xfId="0" applyNumberFormat="1" applyFont="1" applyFill="1" applyBorder="1" applyAlignment="1">
      <alignment horizontal="center" vertical="center"/>
    </xf>
    <xf numFmtId="0" fontId="3" fillId="0" borderId="5" xfId="0"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shrinkToFit="1"/>
    </xf>
    <xf numFmtId="14" fontId="0" fillId="0" borderId="0" xfId="0" applyNumberFormat="1" applyFill="1" applyBorder="1" applyAlignment="1">
      <alignment horizontal="center" vertical="center"/>
    </xf>
    <xf numFmtId="0" fontId="2" fillId="0" borderId="5" xfId="0" applyFont="1" applyFill="1" applyBorder="1" applyAlignment="1">
      <alignment horizontal="center" vertical="center" wrapText="1"/>
    </xf>
    <xf numFmtId="0" fontId="3" fillId="0" borderId="1"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NumberFormat="1" applyFont="1" applyFill="1" applyBorder="1" applyAlignment="1">
      <alignment horizontal="center" vertical="center" shrinkToFit="1"/>
    </xf>
    <xf numFmtId="0" fontId="4" fillId="0" borderId="1" xfId="0" applyFont="1" applyFill="1" applyBorder="1" applyAlignment="1">
      <alignment horizontal="left" vertical="center" shrinkToFit="1"/>
    </xf>
    <xf numFmtId="0" fontId="7" fillId="0" borderId="1" xfId="0" applyFont="1" applyFill="1" applyBorder="1" applyAlignment="1">
      <alignment horizontal="left" vertical="center" wrapText="1"/>
    </xf>
    <xf numFmtId="0" fontId="4" fillId="0" borderId="1" xfId="0" applyFont="1" applyFill="1" applyBorder="1" applyAlignment="1">
      <alignment horizontal="center"/>
    </xf>
    <xf numFmtId="0" fontId="7"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vertical="center" wrapText="1"/>
    </xf>
    <xf numFmtId="9" fontId="6" fillId="0"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14" fontId="4" fillId="0" borderId="0" xfId="0" applyNumberFormat="1" applyFont="1" applyFill="1" applyAlignment="1">
      <alignment horizontal="right" vertical="center"/>
    </xf>
    <xf numFmtId="176" fontId="0" fillId="0" borderId="0" xfId="0" applyNumberFormat="1" applyFont="1" applyFill="1" applyBorder="1" applyAlignment="1">
      <alignment vertical="center"/>
    </xf>
    <xf numFmtId="0" fontId="0" fillId="0" borderId="1" xfId="0" applyFont="1" applyFill="1" applyBorder="1" applyAlignment="1">
      <alignment horizontal="center" vertical="center"/>
    </xf>
    <xf numFmtId="0" fontId="0" fillId="0" borderId="1" xfId="0" applyFill="1" applyBorder="1" applyAlignment="1">
      <alignment horizontal="center" vertical="center"/>
    </xf>
    <xf numFmtId="0" fontId="8" fillId="0" borderId="0" xfId="0" applyFont="1" applyFill="1" applyBorder="1" applyAlignment="1">
      <alignment vertical="center"/>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1" fillId="0" borderId="1" xfId="0" applyFont="1" applyFill="1" applyBorder="1" applyAlignment="1">
      <alignment horizontal="center" vertical="center" wrapText="1"/>
    </xf>
    <xf numFmtId="0" fontId="7" fillId="0" borderId="1" xfId="0" applyFont="1" applyFill="1" applyBorder="1" applyAlignment="1">
      <alignment horizontal="left" vertical="center" shrinkToFit="1"/>
    </xf>
    <xf numFmtId="0" fontId="4" fillId="0" borderId="0" xfId="0" applyFont="1" applyFill="1" applyBorder="1" applyAlignment="1">
      <alignment horizontal="right" vertical="center" wrapText="1"/>
    </xf>
    <xf numFmtId="0" fontId="11" fillId="0" borderId="4" xfId="0" applyNumberFormat="1" applyFont="1" applyFill="1" applyBorder="1" applyAlignment="1">
      <alignment horizontal="center" vertical="center" wrapText="1"/>
    </xf>
    <xf numFmtId="0" fontId="11" fillId="0" borderId="9" xfId="0"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12" fillId="0" borderId="1" xfId="0" applyFont="1" applyFill="1" applyBorder="1" applyAlignment="1">
      <alignment horizontal="left" shrinkToFit="1"/>
    </xf>
    <xf numFmtId="0" fontId="0" fillId="0" borderId="0" xfId="0" applyFill="1" applyAlignment="1">
      <alignment vertical="center"/>
    </xf>
    <xf numFmtId="0" fontId="8" fillId="0" borderId="0" xfId="0" applyFont="1" applyFill="1" applyAlignment="1">
      <alignment vertical="center"/>
    </xf>
    <xf numFmtId="0" fontId="5" fillId="0" borderId="0" xfId="0"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8" xfId="0" applyNumberFormat="1"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7" xfId="0" applyNumberFormat="1" applyFont="1" applyFill="1" applyBorder="1" applyAlignment="1">
      <alignment horizontal="center" vertical="center" wrapText="1"/>
    </xf>
    <xf numFmtId="0" fontId="12" fillId="0" borderId="7"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shrinkToFit="1"/>
    </xf>
    <xf numFmtId="0"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shrinkToFit="1"/>
    </xf>
    <xf numFmtId="0" fontId="12" fillId="0" borderId="10" xfId="0"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0" fillId="0" borderId="1" xfId="0" applyFill="1" applyBorder="1" applyAlignment="1">
      <alignment vertical="center"/>
    </xf>
    <xf numFmtId="0" fontId="0" fillId="0" borderId="0" xfId="0" applyFill="1" applyBorder="1" applyAlignment="1"/>
    <xf numFmtId="0" fontId="0" fillId="0" borderId="0" xfId="0" applyFill="1" applyBorder="1" applyAlignment="1">
      <alignment horizontal="center"/>
    </xf>
    <xf numFmtId="0" fontId="12" fillId="0" borderId="0" xfId="0" applyFont="1" applyFill="1" applyBorder="1" applyAlignment="1">
      <alignment horizontal="left"/>
    </xf>
    <xf numFmtId="0" fontId="0" fillId="0" borderId="0" xfId="0" applyNumberFormat="1" applyFill="1" applyBorder="1" applyAlignment="1">
      <alignment horizontal="center"/>
    </xf>
    <xf numFmtId="0" fontId="10" fillId="0" borderId="0"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shrinkToFit="1"/>
    </xf>
    <xf numFmtId="0" fontId="7" fillId="0" borderId="1" xfId="0" applyFont="1" applyFill="1" applyBorder="1" applyAlignment="1">
      <alignment horizontal="left" vertical="center"/>
    </xf>
    <xf numFmtId="0" fontId="4" fillId="0" borderId="1" xfId="0" applyFont="1" applyFill="1" applyBorder="1" applyAlignment="1">
      <alignment horizontal="center" shrinkToFit="1"/>
    </xf>
    <xf numFmtId="0" fontId="4" fillId="0" borderId="1" xfId="0" applyNumberFormat="1" applyFont="1" applyFill="1" applyBorder="1" applyAlignment="1">
      <alignment horizontal="center"/>
    </xf>
    <xf numFmtId="0" fontId="4" fillId="0" borderId="1" xfId="0" applyNumberFormat="1" applyFont="1" applyFill="1" applyBorder="1" applyAlignment="1">
      <alignment horizont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V46"/>
  <sheetViews>
    <sheetView showZeros="0" workbookViewId="0">
      <pane xSplit="14" ySplit="3" topLeftCell="O4" activePane="bottomRight" state="frozen"/>
      <selection/>
      <selection pane="topRight"/>
      <selection pane="bottomLeft"/>
      <selection pane="bottomRight" activeCell="R23" sqref="R23"/>
    </sheetView>
  </sheetViews>
  <sheetFormatPr defaultColWidth="9" defaultRowHeight="14.25"/>
  <cols>
    <col min="1" max="1" width="3.25" style="85" customWidth="1"/>
    <col min="2" max="2" width="16.575" style="86" customWidth="1"/>
    <col min="3" max="4" width="6.25" style="85" customWidth="1"/>
    <col min="5" max="5" width="4.125" style="85" customWidth="1"/>
    <col min="6" max="6" width="5.75" style="85" customWidth="1"/>
    <col min="7" max="7" width="5.125" style="85" customWidth="1"/>
    <col min="8" max="8" width="3.875" style="85" customWidth="1"/>
    <col min="9" max="9" width="4.5" style="85" customWidth="1"/>
    <col min="10" max="10" width="4.125" style="85" customWidth="1"/>
    <col min="11" max="11" width="6.25" style="85" customWidth="1"/>
    <col min="12" max="12" width="4.875" style="85" customWidth="1"/>
    <col min="13" max="13" width="4" style="85" customWidth="1"/>
    <col min="14" max="14" width="6.25" style="85" customWidth="1"/>
    <col min="15" max="15" width="4.5" style="87" customWidth="1"/>
    <col min="16" max="251" width="9" style="84"/>
    <col min="252" max="16384" width="9" style="22"/>
  </cols>
  <sheetData>
    <row r="1" s="84" customFormat="1" ht="24.95" customHeight="1" spans="1:15">
      <c r="A1" s="45" t="s">
        <v>0</v>
      </c>
      <c r="B1" s="88"/>
      <c r="C1" s="45"/>
      <c r="D1" s="45"/>
      <c r="E1" s="45"/>
      <c r="F1" s="45"/>
      <c r="G1" s="45"/>
      <c r="H1" s="45"/>
      <c r="I1" s="45"/>
      <c r="J1" s="45"/>
      <c r="K1" s="45"/>
      <c r="L1" s="45"/>
      <c r="M1" s="45"/>
      <c r="N1" s="45"/>
      <c r="O1" s="45"/>
    </row>
    <row r="2" s="84" customFormat="1" ht="18" customHeight="1" spans="1:15">
      <c r="A2" s="14" t="s">
        <v>1</v>
      </c>
      <c r="B2" s="89" t="s">
        <v>2</v>
      </c>
      <c r="C2" s="89" t="s">
        <v>3</v>
      </c>
      <c r="D2" s="89"/>
      <c r="E2" s="89"/>
      <c r="F2" s="89"/>
      <c r="G2" s="89" t="s">
        <v>4</v>
      </c>
      <c r="H2" s="89"/>
      <c r="I2" s="89"/>
      <c r="J2" s="89"/>
      <c r="K2" s="89" t="s">
        <v>5</v>
      </c>
      <c r="L2" s="89"/>
      <c r="M2" s="89"/>
      <c r="N2" s="89"/>
      <c r="O2" s="89" t="s">
        <v>6</v>
      </c>
    </row>
    <row r="3" s="84" customFormat="1" ht="18.95" customHeight="1" spans="1:15">
      <c r="A3" s="14"/>
      <c r="B3" s="89"/>
      <c r="C3" s="89" t="s">
        <v>7</v>
      </c>
      <c r="D3" s="89" t="s">
        <v>8</v>
      </c>
      <c r="E3" s="89" t="s">
        <v>9</v>
      </c>
      <c r="F3" s="89" t="s">
        <v>10</v>
      </c>
      <c r="G3" s="89" t="s">
        <v>7</v>
      </c>
      <c r="H3" s="89" t="s">
        <v>8</v>
      </c>
      <c r="I3" s="89" t="s">
        <v>9</v>
      </c>
      <c r="J3" s="89" t="s">
        <v>10</v>
      </c>
      <c r="K3" s="89" t="s">
        <v>7</v>
      </c>
      <c r="L3" s="89" t="s">
        <v>8</v>
      </c>
      <c r="M3" s="89" t="s">
        <v>9</v>
      </c>
      <c r="N3" s="89" t="s">
        <v>10</v>
      </c>
      <c r="O3" s="89"/>
    </row>
    <row r="4" s="84" customFormat="1" ht="18.95" customHeight="1" spans="1:15">
      <c r="A4" s="90" t="s">
        <v>11</v>
      </c>
      <c r="B4" s="31"/>
      <c r="C4" s="30">
        <f t="shared" ref="C4:N4" si="0">SUM(C5:C46)</f>
        <v>19494</v>
      </c>
      <c r="D4" s="30">
        <f t="shared" si="0"/>
        <v>39510</v>
      </c>
      <c r="E4" s="30">
        <f t="shared" si="0"/>
        <v>58</v>
      </c>
      <c r="F4" s="30">
        <f t="shared" si="0"/>
        <v>59062</v>
      </c>
      <c r="G4" s="30">
        <f t="shared" si="0"/>
        <v>243</v>
      </c>
      <c r="H4" s="30">
        <f t="shared" si="0"/>
        <v>406</v>
      </c>
      <c r="I4" s="30">
        <f t="shared" si="0"/>
        <v>58</v>
      </c>
      <c r="J4" s="30">
        <f t="shared" si="0"/>
        <v>707</v>
      </c>
      <c r="K4" s="30">
        <f t="shared" si="0"/>
        <v>15106</v>
      </c>
      <c r="L4" s="30">
        <f t="shared" si="0"/>
        <v>2491</v>
      </c>
      <c r="M4" s="30">
        <f t="shared" si="0"/>
        <v>0</v>
      </c>
      <c r="N4" s="30">
        <f t="shared" si="0"/>
        <v>17597</v>
      </c>
      <c r="O4" s="30">
        <f>SUM(O5:O35)</f>
        <v>0</v>
      </c>
    </row>
    <row r="5" s="84" customFormat="1" ht="15" customHeight="1" spans="1:256">
      <c r="A5" s="30">
        <v>1</v>
      </c>
      <c r="B5" s="29" t="s">
        <v>12</v>
      </c>
      <c r="C5" s="14">
        <v>1347</v>
      </c>
      <c r="D5" s="30"/>
      <c r="E5" s="30"/>
      <c r="F5" s="30">
        <f t="shared" ref="F5:F46" si="1">E5+D5+C5</f>
        <v>1347</v>
      </c>
      <c r="G5" s="27">
        <v>2</v>
      </c>
      <c r="H5" s="30"/>
      <c r="I5" s="30"/>
      <c r="J5" s="30">
        <f t="shared" ref="J5:J46" si="2">I5+H5+G5</f>
        <v>2</v>
      </c>
      <c r="K5" s="30">
        <v>682</v>
      </c>
      <c r="L5" s="30"/>
      <c r="M5" s="30"/>
      <c r="N5" s="30">
        <f t="shared" ref="N5:N46" si="3">M5+L5+K5</f>
        <v>682</v>
      </c>
      <c r="O5" s="30"/>
      <c r="IR5" s="22"/>
      <c r="IS5" s="22"/>
      <c r="IT5" s="22"/>
      <c r="IU5" s="22"/>
      <c r="IV5" s="22"/>
    </row>
    <row r="6" s="84" customFormat="1" ht="15" customHeight="1" spans="1:15">
      <c r="A6" s="30">
        <v>2</v>
      </c>
      <c r="B6" s="29" t="s">
        <v>13</v>
      </c>
      <c r="C6" s="14">
        <v>3335</v>
      </c>
      <c r="D6" s="30"/>
      <c r="E6" s="30"/>
      <c r="F6" s="30">
        <f t="shared" si="1"/>
        <v>3335</v>
      </c>
      <c r="G6" s="27">
        <v>17</v>
      </c>
      <c r="H6" s="30"/>
      <c r="I6" s="30"/>
      <c r="J6" s="30">
        <f t="shared" si="2"/>
        <v>17</v>
      </c>
      <c r="K6" s="30">
        <v>2079</v>
      </c>
      <c r="L6" s="30"/>
      <c r="M6" s="30"/>
      <c r="N6" s="30">
        <f t="shared" si="3"/>
        <v>2079</v>
      </c>
      <c r="O6" s="30"/>
    </row>
    <row r="7" s="84" customFormat="1" ht="15" customHeight="1" spans="1:15">
      <c r="A7" s="30">
        <v>3</v>
      </c>
      <c r="B7" s="29" t="s">
        <v>14</v>
      </c>
      <c r="C7" s="14">
        <v>2138</v>
      </c>
      <c r="D7" s="30"/>
      <c r="E7" s="30"/>
      <c r="F7" s="30">
        <f t="shared" si="1"/>
        <v>2138</v>
      </c>
      <c r="G7" s="27">
        <v>12</v>
      </c>
      <c r="H7" s="30"/>
      <c r="I7" s="30"/>
      <c r="J7" s="30">
        <f t="shared" si="2"/>
        <v>12</v>
      </c>
      <c r="K7" s="30">
        <v>1116</v>
      </c>
      <c r="L7" s="30"/>
      <c r="M7" s="30"/>
      <c r="N7" s="30">
        <f t="shared" si="3"/>
        <v>1116</v>
      </c>
      <c r="O7" s="30"/>
    </row>
    <row r="8" s="84" customFormat="1" ht="15" customHeight="1" spans="1:15">
      <c r="A8" s="30">
        <v>4</v>
      </c>
      <c r="B8" s="29" t="s">
        <v>15</v>
      </c>
      <c r="C8" s="14">
        <v>1998</v>
      </c>
      <c r="D8" s="30"/>
      <c r="E8" s="30"/>
      <c r="F8" s="30">
        <f t="shared" si="1"/>
        <v>1998</v>
      </c>
      <c r="G8" s="27">
        <v>37</v>
      </c>
      <c r="H8" s="30"/>
      <c r="I8" s="30"/>
      <c r="J8" s="30">
        <f t="shared" si="2"/>
        <v>37</v>
      </c>
      <c r="K8" s="30">
        <v>1318</v>
      </c>
      <c r="L8" s="30"/>
      <c r="M8" s="30"/>
      <c r="N8" s="30">
        <f t="shared" si="3"/>
        <v>1318</v>
      </c>
      <c r="O8" s="30"/>
    </row>
    <row r="9" s="84" customFormat="1" ht="15" customHeight="1" spans="1:15">
      <c r="A9" s="30">
        <v>5</v>
      </c>
      <c r="B9" s="29" t="s">
        <v>16</v>
      </c>
      <c r="C9" s="14">
        <v>2191</v>
      </c>
      <c r="D9" s="30"/>
      <c r="E9" s="30"/>
      <c r="F9" s="30">
        <f t="shared" si="1"/>
        <v>2191</v>
      </c>
      <c r="G9" s="27">
        <v>23</v>
      </c>
      <c r="H9" s="90"/>
      <c r="I9" s="90"/>
      <c r="J9" s="30">
        <f t="shared" si="2"/>
        <v>23</v>
      </c>
      <c r="K9" s="90">
        <v>2188</v>
      </c>
      <c r="L9" s="90"/>
      <c r="M9" s="90"/>
      <c r="N9" s="30">
        <f t="shared" si="3"/>
        <v>2188</v>
      </c>
      <c r="O9" s="30"/>
    </row>
    <row r="10" s="84" customFormat="1" ht="15" customHeight="1" spans="1:15">
      <c r="A10" s="30">
        <v>6</v>
      </c>
      <c r="B10" s="29" t="s">
        <v>17</v>
      </c>
      <c r="C10" s="14">
        <v>1371</v>
      </c>
      <c r="D10" s="30"/>
      <c r="E10" s="30"/>
      <c r="F10" s="30">
        <f t="shared" si="1"/>
        <v>1371</v>
      </c>
      <c r="G10" s="27">
        <v>9</v>
      </c>
      <c r="H10" s="90"/>
      <c r="I10" s="90"/>
      <c r="J10" s="30">
        <f t="shared" si="2"/>
        <v>9</v>
      </c>
      <c r="K10" s="90">
        <v>1328</v>
      </c>
      <c r="L10" s="90"/>
      <c r="M10" s="90"/>
      <c r="N10" s="30">
        <f t="shared" si="3"/>
        <v>1328</v>
      </c>
      <c r="O10" s="30"/>
    </row>
    <row r="11" s="84" customFormat="1" ht="15" customHeight="1" spans="1:15">
      <c r="A11" s="30">
        <v>7</v>
      </c>
      <c r="B11" s="29" t="s">
        <v>18</v>
      </c>
      <c r="C11" s="14">
        <v>698</v>
      </c>
      <c r="D11" s="30"/>
      <c r="E11" s="30"/>
      <c r="F11" s="30">
        <f t="shared" si="1"/>
        <v>698</v>
      </c>
      <c r="G11" s="27">
        <v>10</v>
      </c>
      <c r="H11" s="90"/>
      <c r="I11" s="90"/>
      <c r="J11" s="30">
        <f t="shared" si="2"/>
        <v>10</v>
      </c>
      <c r="K11" s="90">
        <v>609</v>
      </c>
      <c r="L11" s="90"/>
      <c r="M11" s="90"/>
      <c r="N11" s="30">
        <f t="shared" si="3"/>
        <v>609</v>
      </c>
      <c r="O11" s="30"/>
    </row>
    <row r="12" s="84" customFormat="1" ht="15" customHeight="1" spans="1:15">
      <c r="A12" s="30">
        <v>8</v>
      </c>
      <c r="B12" s="29" t="s">
        <v>19</v>
      </c>
      <c r="C12" s="14">
        <v>246</v>
      </c>
      <c r="D12" s="30"/>
      <c r="E12" s="30"/>
      <c r="F12" s="30">
        <f t="shared" si="1"/>
        <v>246</v>
      </c>
      <c r="G12" s="27">
        <v>6</v>
      </c>
      <c r="H12" s="90"/>
      <c r="I12" s="90"/>
      <c r="J12" s="30">
        <f t="shared" si="2"/>
        <v>6</v>
      </c>
      <c r="K12" s="90">
        <v>246</v>
      </c>
      <c r="L12" s="90"/>
      <c r="M12" s="90"/>
      <c r="N12" s="30">
        <f t="shared" si="3"/>
        <v>246</v>
      </c>
      <c r="O12" s="30"/>
    </row>
    <row r="13" s="84" customFormat="1" ht="15" customHeight="1" spans="1:15">
      <c r="A13" s="30">
        <v>9</v>
      </c>
      <c r="B13" s="29" t="s">
        <v>20</v>
      </c>
      <c r="C13" s="14">
        <v>1413</v>
      </c>
      <c r="D13" s="30"/>
      <c r="E13" s="30"/>
      <c r="F13" s="30">
        <f t="shared" si="1"/>
        <v>1413</v>
      </c>
      <c r="G13" s="27">
        <v>14</v>
      </c>
      <c r="H13" s="90"/>
      <c r="I13" s="90"/>
      <c r="J13" s="30">
        <f t="shared" si="2"/>
        <v>14</v>
      </c>
      <c r="K13" s="90">
        <v>1255</v>
      </c>
      <c r="L13" s="90"/>
      <c r="M13" s="90"/>
      <c r="N13" s="30">
        <f t="shared" si="3"/>
        <v>1255</v>
      </c>
      <c r="O13" s="30"/>
    </row>
    <row r="14" s="84" customFormat="1" ht="15" customHeight="1" spans="1:15">
      <c r="A14" s="30">
        <v>10</v>
      </c>
      <c r="B14" s="29" t="s">
        <v>21</v>
      </c>
      <c r="C14" s="14">
        <v>627</v>
      </c>
      <c r="D14" s="30"/>
      <c r="E14" s="30"/>
      <c r="F14" s="30">
        <f t="shared" si="1"/>
        <v>627</v>
      </c>
      <c r="G14" s="27">
        <v>25</v>
      </c>
      <c r="H14" s="90"/>
      <c r="I14" s="90"/>
      <c r="J14" s="30">
        <f t="shared" si="2"/>
        <v>25</v>
      </c>
      <c r="K14" s="90">
        <v>570</v>
      </c>
      <c r="L14" s="90"/>
      <c r="M14" s="90"/>
      <c r="N14" s="30">
        <f t="shared" si="3"/>
        <v>570</v>
      </c>
      <c r="O14" s="30"/>
    </row>
    <row r="15" s="84" customFormat="1" ht="15" customHeight="1" spans="1:15">
      <c r="A15" s="30">
        <v>11</v>
      </c>
      <c r="B15" s="29" t="s">
        <v>22</v>
      </c>
      <c r="C15" s="14">
        <v>1586</v>
      </c>
      <c r="D15" s="30"/>
      <c r="E15" s="30"/>
      <c r="F15" s="30">
        <f t="shared" si="1"/>
        <v>1586</v>
      </c>
      <c r="G15" s="27">
        <v>33</v>
      </c>
      <c r="H15" s="90"/>
      <c r="I15" s="90"/>
      <c r="J15" s="30">
        <f t="shared" si="2"/>
        <v>33</v>
      </c>
      <c r="K15" s="90">
        <v>1566</v>
      </c>
      <c r="L15" s="90"/>
      <c r="M15" s="90"/>
      <c r="N15" s="30">
        <f t="shared" si="3"/>
        <v>1566</v>
      </c>
      <c r="O15" s="30"/>
    </row>
    <row r="16" s="84" customFormat="1" ht="15" customHeight="1" spans="1:15">
      <c r="A16" s="30">
        <v>12</v>
      </c>
      <c r="B16" s="29" t="s">
        <v>23</v>
      </c>
      <c r="C16" s="14">
        <v>134</v>
      </c>
      <c r="D16" s="30"/>
      <c r="E16" s="30"/>
      <c r="F16" s="30">
        <f t="shared" si="1"/>
        <v>134</v>
      </c>
      <c r="G16" s="27">
        <v>3</v>
      </c>
      <c r="H16" s="90"/>
      <c r="I16" s="90"/>
      <c r="J16" s="30">
        <f t="shared" si="2"/>
        <v>3</v>
      </c>
      <c r="K16" s="90">
        <v>132</v>
      </c>
      <c r="L16" s="90"/>
      <c r="M16" s="90"/>
      <c r="N16" s="30">
        <f t="shared" si="3"/>
        <v>132</v>
      </c>
      <c r="O16" s="30"/>
    </row>
    <row r="17" s="2" customFormat="1" ht="15" customHeight="1" spans="1:15">
      <c r="A17" s="30">
        <v>13</v>
      </c>
      <c r="B17" s="29" t="s">
        <v>24</v>
      </c>
      <c r="C17" s="14">
        <v>937</v>
      </c>
      <c r="D17" s="30"/>
      <c r="E17" s="30"/>
      <c r="F17" s="30">
        <f t="shared" si="1"/>
        <v>937</v>
      </c>
      <c r="G17" s="27">
        <v>7</v>
      </c>
      <c r="H17" s="90"/>
      <c r="I17" s="90"/>
      <c r="J17" s="30">
        <f t="shared" si="2"/>
        <v>7</v>
      </c>
      <c r="K17" s="90">
        <v>845</v>
      </c>
      <c r="L17" s="90"/>
      <c r="M17" s="90"/>
      <c r="N17" s="30">
        <f t="shared" si="3"/>
        <v>845</v>
      </c>
      <c r="O17" s="30"/>
    </row>
    <row r="18" s="2" customFormat="1" ht="15" customHeight="1" spans="1:15">
      <c r="A18" s="30">
        <v>14</v>
      </c>
      <c r="B18" s="31" t="s">
        <v>25</v>
      </c>
      <c r="C18" s="14">
        <v>395</v>
      </c>
      <c r="D18" s="14">
        <v>2399</v>
      </c>
      <c r="E18" s="30"/>
      <c r="F18" s="30">
        <f t="shared" si="1"/>
        <v>2794</v>
      </c>
      <c r="G18" s="27">
        <v>21</v>
      </c>
      <c r="H18" s="33">
        <v>36</v>
      </c>
      <c r="I18" s="90"/>
      <c r="J18" s="30">
        <f t="shared" si="2"/>
        <v>57</v>
      </c>
      <c r="K18" s="90">
        <v>324</v>
      </c>
      <c r="L18" s="33">
        <v>89</v>
      </c>
      <c r="M18" s="90"/>
      <c r="N18" s="30">
        <f t="shared" si="3"/>
        <v>413</v>
      </c>
      <c r="O18" s="30"/>
    </row>
    <row r="19" s="2" customFormat="1" ht="15" customHeight="1" spans="1:15">
      <c r="A19" s="30">
        <v>15</v>
      </c>
      <c r="B19" s="31" t="s">
        <v>26</v>
      </c>
      <c r="C19" s="14">
        <v>358</v>
      </c>
      <c r="D19" s="14">
        <v>359</v>
      </c>
      <c r="E19" s="30"/>
      <c r="F19" s="30">
        <f t="shared" si="1"/>
        <v>717</v>
      </c>
      <c r="G19" s="27">
        <v>1</v>
      </c>
      <c r="H19" s="90">
        <v>8</v>
      </c>
      <c r="I19" s="90"/>
      <c r="J19" s="30">
        <f t="shared" si="2"/>
        <v>9</v>
      </c>
      <c r="K19" s="90">
        <v>358</v>
      </c>
      <c r="L19" s="90">
        <v>109</v>
      </c>
      <c r="M19" s="90"/>
      <c r="N19" s="30">
        <f t="shared" si="3"/>
        <v>467</v>
      </c>
      <c r="O19" s="30"/>
    </row>
    <row r="20" s="2" customFormat="1" ht="15" customHeight="1" spans="1:15">
      <c r="A20" s="30">
        <v>16</v>
      </c>
      <c r="B20" s="31" t="s">
        <v>27</v>
      </c>
      <c r="C20" s="14">
        <v>373</v>
      </c>
      <c r="D20" s="14">
        <v>1020</v>
      </c>
      <c r="E20" s="30"/>
      <c r="F20" s="30">
        <f t="shared" si="1"/>
        <v>1393</v>
      </c>
      <c r="G20" s="27">
        <v>11</v>
      </c>
      <c r="H20" s="33">
        <v>15</v>
      </c>
      <c r="I20" s="90"/>
      <c r="J20" s="30">
        <f t="shared" si="2"/>
        <v>26</v>
      </c>
      <c r="K20" s="90">
        <v>218</v>
      </c>
      <c r="L20" s="33">
        <v>194</v>
      </c>
      <c r="M20" s="90"/>
      <c r="N20" s="30">
        <f t="shared" si="3"/>
        <v>412</v>
      </c>
      <c r="O20" s="30"/>
    </row>
    <row r="21" s="2" customFormat="1" spans="1:15">
      <c r="A21" s="30">
        <v>17</v>
      </c>
      <c r="B21" s="31" t="s">
        <v>28</v>
      </c>
      <c r="C21" s="14">
        <v>94</v>
      </c>
      <c r="D21" s="14">
        <v>332</v>
      </c>
      <c r="E21" s="30"/>
      <c r="F21" s="30">
        <f t="shared" si="1"/>
        <v>426</v>
      </c>
      <c r="G21" s="27">
        <v>3</v>
      </c>
      <c r="H21" s="90">
        <v>6</v>
      </c>
      <c r="I21" s="90"/>
      <c r="J21" s="30">
        <f t="shared" si="2"/>
        <v>9</v>
      </c>
      <c r="K21" s="90">
        <v>94</v>
      </c>
      <c r="L21" s="90">
        <v>237</v>
      </c>
      <c r="M21" s="90"/>
      <c r="N21" s="30">
        <f t="shared" si="3"/>
        <v>331</v>
      </c>
      <c r="O21" s="30"/>
    </row>
    <row r="22" s="2" customFormat="1" spans="1:15">
      <c r="A22" s="30">
        <v>18</v>
      </c>
      <c r="B22" s="31" t="s">
        <v>29</v>
      </c>
      <c r="C22" s="14">
        <v>165</v>
      </c>
      <c r="D22" s="14">
        <v>290</v>
      </c>
      <c r="E22" s="30"/>
      <c r="F22" s="30">
        <f t="shared" si="1"/>
        <v>455</v>
      </c>
      <c r="G22" s="27">
        <v>6</v>
      </c>
      <c r="H22" s="33">
        <v>5</v>
      </c>
      <c r="I22" s="90"/>
      <c r="J22" s="30">
        <f t="shared" si="2"/>
        <v>11</v>
      </c>
      <c r="K22" s="90">
        <v>117</v>
      </c>
      <c r="L22" s="33">
        <v>122</v>
      </c>
      <c r="M22" s="90"/>
      <c r="N22" s="30">
        <f t="shared" si="3"/>
        <v>239</v>
      </c>
      <c r="O22" s="30"/>
    </row>
    <row r="23" s="2" customFormat="1" spans="1:15">
      <c r="A23" s="30">
        <v>19</v>
      </c>
      <c r="B23" s="31" t="s">
        <v>30</v>
      </c>
      <c r="C23" s="14">
        <v>49</v>
      </c>
      <c r="D23" s="14">
        <v>197</v>
      </c>
      <c r="E23" s="30"/>
      <c r="F23" s="30">
        <f t="shared" si="1"/>
        <v>246</v>
      </c>
      <c r="G23" s="27">
        <v>2</v>
      </c>
      <c r="H23" s="33">
        <v>2</v>
      </c>
      <c r="I23" s="90"/>
      <c r="J23" s="30">
        <f t="shared" si="2"/>
        <v>4</v>
      </c>
      <c r="K23" s="90">
        <v>37</v>
      </c>
      <c r="L23" s="33">
        <v>12</v>
      </c>
      <c r="M23" s="90"/>
      <c r="N23" s="30">
        <f t="shared" si="3"/>
        <v>49</v>
      </c>
      <c r="O23" s="30"/>
    </row>
    <row r="24" s="2" customFormat="1" ht="15" customHeight="1" spans="1:15">
      <c r="A24" s="30">
        <v>20</v>
      </c>
      <c r="B24" s="29" t="s">
        <v>31</v>
      </c>
      <c r="C24" s="14">
        <v>39</v>
      </c>
      <c r="D24" s="14">
        <v>2128</v>
      </c>
      <c r="E24" s="30"/>
      <c r="F24" s="30">
        <f t="shared" si="1"/>
        <v>2167</v>
      </c>
      <c r="G24" s="27">
        <v>1</v>
      </c>
      <c r="H24" s="33">
        <v>33</v>
      </c>
      <c r="I24" s="90"/>
      <c r="J24" s="30">
        <f t="shared" si="2"/>
        <v>34</v>
      </c>
      <c r="K24" s="90">
        <v>24</v>
      </c>
      <c r="L24" s="33">
        <v>224</v>
      </c>
      <c r="M24" s="90"/>
      <c r="N24" s="30">
        <f t="shared" si="3"/>
        <v>248</v>
      </c>
      <c r="O24" s="30"/>
    </row>
    <row r="25" s="2" customFormat="1" ht="15" customHeight="1" spans="1:256">
      <c r="A25" s="30">
        <v>21</v>
      </c>
      <c r="B25" s="32" t="s">
        <v>32</v>
      </c>
      <c r="C25" s="30"/>
      <c r="D25" s="14">
        <v>98</v>
      </c>
      <c r="E25" s="30"/>
      <c r="F25" s="30">
        <f t="shared" si="1"/>
        <v>98</v>
      </c>
      <c r="G25" s="90"/>
      <c r="H25" s="90">
        <v>2</v>
      </c>
      <c r="I25" s="90"/>
      <c r="J25" s="30">
        <f t="shared" si="2"/>
        <v>2</v>
      </c>
      <c r="K25" s="33"/>
      <c r="L25" s="90"/>
      <c r="M25" s="90"/>
      <c r="N25" s="30">
        <f t="shared" si="3"/>
        <v>0</v>
      </c>
      <c r="O25" s="30"/>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c r="HI25" s="84"/>
      <c r="HJ25" s="84"/>
      <c r="HK25" s="84"/>
      <c r="HL25" s="84"/>
      <c r="HM25" s="84"/>
      <c r="HN25" s="84"/>
      <c r="HO25" s="84"/>
      <c r="HP25" s="84"/>
      <c r="HQ25" s="84"/>
      <c r="HR25" s="84"/>
      <c r="HS25" s="84"/>
      <c r="HT25" s="84"/>
      <c r="HU25" s="84"/>
      <c r="HV25" s="84"/>
      <c r="HW25" s="84"/>
      <c r="HX25" s="84"/>
      <c r="HY25" s="84"/>
      <c r="HZ25" s="84"/>
      <c r="IA25" s="84"/>
      <c r="IB25" s="84"/>
      <c r="IC25" s="84"/>
      <c r="ID25" s="84"/>
      <c r="IE25" s="84"/>
      <c r="IF25" s="84"/>
      <c r="IG25" s="84"/>
      <c r="IH25" s="84"/>
      <c r="II25" s="84"/>
      <c r="IJ25" s="84"/>
      <c r="IK25" s="84"/>
      <c r="IL25" s="84"/>
      <c r="IM25" s="84"/>
      <c r="IN25" s="84"/>
      <c r="IO25" s="84"/>
      <c r="IP25" s="84"/>
      <c r="IQ25" s="84"/>
      <c r="IR25" s="22"/>
      <c r="IS25" s="22"/>
      <c r="IT25" s="22"/>
      <c r="IU25" s="22"/>
      <c r="IV25" s="22"/>
    </row>
    <row r="26" spans="1:15">
      <c r="A26" s="30">
        <v>22</v>
      </c>
      <c r="B26" s="32" t="s">
        <v>33</v>
      </c>
      <c r="C26" s="33"/>
      <c r="D26" s="14">
        <v>1981</v>
      </c>
      <c r="E26" s="33"/>
      <c r="F26" s="30">
        <f t="shared" si="1"/>
        <v>1981</v>
      </c>
      <c r="G26" s="33"/>
      <c r="H26" s="33">
        <v>19</v>
      </c>
      <c r="I26" s="33"/>
      <c r="J26" s="30">
        <f t="shared" si="2"/>
        <v>19</v>
      </c>
      <c r="K26" s="33"/>
      <c r="L26" s="33">
        <v>215</v>
      </c>
      <c r="M26" s="33"/>
      <c r="N26" s="30">
        <f t="shared" si="3"/>
        <v>215</v>
      </c>
      <c r="O26" s="93"/>
    </row>
    <row r="27" spans="1:15">
      <c r="A27" s="30">
        <v>23</v>
      </c>
      <c r="B27" s="32" t="s">
        <v>34</v>
      </c>
      <c r="C27" s="33"/>
      <c r="D27" s="14">
        <v>1135</v>
      </c>
      <c r="E27" s="33"/>
      <c r="F27" s="30">
        <f t="shared" si="1"/>
        <v>1135</v>
      </c>
      <c r="G27" s="33"/>
      <c r="H27" s="33">
        <v>23</v>
      </c>
      <c r="I27" s="33"/>
      <c r="J27" s="30">
        <f t="shared" si="2"/>
        <v>23</v>
      </c>
      <c r="K27" s="33"/>
      <c r="L27" s="33">
        <v>0</v>
      </c>
      <c r="M27" s="33"/>
      <c r="N27" s="30">
        <f t="shared" si="3"/>
        <v>0</v>
      </c>
      <c r="O27" s="93"/>
    </row>
    <row r="28" spans="1:15">
      <c r="A28" s="30">
        <v>24</v>
      </c>
      <c r="B28" s="32" t="s">
        <v>35</v>
      </c>
      <c r="C28" s="33"/>
      <c r="D28" s="14">
        <v>247</v>
      </c>
      <c r="E28" s="33"/>
      <c r="F28" s="30">
        <f t="shared" si="1"/>
        <v>247</v>
      </c>
      <c r="G28" s="33"/>
      <c r="H28" s="33">
        <v>6</v>
      </c>
      <c r="I28" s="33"/>
      <c r="J28" s="30">
        <f t="shared" si="2"/>
        <v>6</v>
      </c>
      <c r="K28" s="33"/>
      <c r="L28" s="33">
        <v>113</v>
      </c>
      <c r="M28" s="33"/>
      <c r="N28" s="30">
        <f t="shared" si="3"/>
        <v>113</v>
      </c>
      <c r="O28" s="93"/>
    </row>
    <row r="29" spans="1:15">
      <c r="A29" s="30">
        <v>25</v>
      </c>
      <c r="B29" s="32" t="s">
        <v>36</v>
      </c>
      <c r="C29" s="33"/>
      <c r="D29" s="14">
        <v>567</v>
      </c>
      <c r="E29" s="33"/>
      <c r="F29" s="30">
        <f t="shared" si="1"/>
        <v>567</v>
      </c>
      <c r="G29" s="33"/>
      <c r="H29" s="33">
        <v>8</v>
      </c>
      <c r="I29" s="33"/>
      <c r="J29" s="30">
        <f t="shared" si="2"/>
        <v>8</v>
      </c>
      <c r="K29" s="33"/>
      <c r="L29" s="33">
        <v>227</v>
      </c>
      <c r="M29" s="33"/>
      <c r="N29" s="30">
        <f t="shared" si="3"/>
        <v>227</v>
      </c>
      <c r="O29" s="93"/>
    </row>
    <row r="30" spans="1:15">
      <c r="A30" s="30">
        <v>26</v>
      </c>
      <c r="B30" s="32" t="s">
        <v>37</v>
      </c>
      <c r="C30" s="33"/>
      <c r="D30" s="14">
        <v>3680</v>
      </c>
      <c r="E30" s="33"/>
      <c r="F30" s="30">
        <f t="shared" si="1"/>
        <v>3680</v>
      </c>
      <c r="G30" s="33"/>
      <c r="H30" s="33">
        <v>33</v>
      </c>
      <c r="I30" s="33"/>
      <c r="J30" s="30">
        <f t="shared" si="2"/>
        <v>33</v>
      </c>
      <c r="K30" s="33"/>
      <c r="L30" s="33">
        <v>0</v>
      </c>
      <c r="M30" s="33"/>
      <c r="N30" s="30">
        <f t="shared" si="3"/>
        <v>0</v>
      </c>
      <c r="O30" s="93"/>
    </row>
    <row r="31" spans="1:15">
      <c r="A31" s="30">
        <v>27</v>
      </c>
      <c r="B31" s="32" t="s">
        <v>38</v>
      </c>
      <c r="C31" s="33"/>
      <c r="D31" s="14">
        <v>2753</v>
      </c>
      <c r="E31" s="33"/>
      <c r="F31" s="30">
        <f t="shared" si="1"/>
        <v>2753</v>
      </c>
      <c r="G31" s="33"/>
      <c r="H31" s="33">
        <v>28</v>
      </c>
      <c r="I31" s="33"/>
      <c r="J31" s="30">
        <f t="shared" si="2"/>
        <v>28</v>
      </c>
      <c r="K31" s="33"/>
      <c r="L31" s="33">
        <v>0</v>
      </c>
      <c r="M31" s="33"/>
      <c r="N31" s="30">
        <f t="shared" si="3"/>
        <v>0</v>
      </c>
      <c r="O31" s="93"/>
    </row>
    <row r="32" spans="1:15">
      <c r="A32" s="30">
        <v>28</v>
      </c>
      <c r="B32" s="32" t="s">
        <v>39</v>
      </c>
      <c r="C32" s="33"/>
      <c r="D32" s="14">
        <v>2765</v>
      </c>
      <c r="E32" s="33"/>
      <c r="F32" s="30">
        <f t="shared" si="1"/>
        <v>2765</v>
      </c>
      <c r="G32" s="33"/>
      <c r="H32" s="33">
        <v>30</v>
      </c>
      <c r="I32" s="33"/>
      <c r="J32" s="30">
        <f t="shared" si="2"/>
        <v>30</v>
      </c>
      <c r="K32" s="33"/>
      <c r="L32" s="33">
        <v>0</v>
      </c>
      <c r="M32" s="33"/>
      <c r="N32" s="30">
        <f t="shared" si="3"/>
        <v>0</v>
      </c>
      <c r="O32" s="93"/>
    </row>
    <row r="33" spans="1:15">
      <c r="A33" s="30">
        <v>29</v>
      </c>
      <c r="B33" s="32" t="s">
        <v>40</v>
      </c>
      <c r="C33" s="33"/>
      <c r="D33" s="14">
        <v>822</v>
      </c>
      <c r="E33" s="33"/>
      <c r="F33" s="30">
        <f t="shared" si="1"/>
        <v>822</v>
      </c>
      <c r="G33" s="33"/>
      <c r="H33" s="33">
        <v>11</v>
      </c>
      <c r="I33" s="33"/>
      <c r="J33" s="30">
        <f t="shared" si="2"/>
        <v>11</v>
      </c>
      <c r="K33" s="33"/>
      <c r="L33" s="33">
        <v>373</v>
      </c>
      <c r="M33" s="33"/>
      <c r="N33" s="30">
        <f t="shared" si="3"/>
        <v>373</v>
      </c>
      <c r="O33" s="93"/>
    </row>
    <row r="34" spans="1:15">
      <c r="A34" s="30">
        <v>30</v>
      </c>
      <c r="B34" s="32" t="s">
        <v>41</v>
      </c>
      <c r="C34" s="33"/>
      <c r="D34" s="14">
        <v>773</v>
      </c>
      <c r="E34" s="33"/>
      <c r="F34" s="30">
        <f t="shared" si="1"/>
        <v>773</v>
      </c>
      <c r="G34" s="33"/>
      <c r="H34" s="33">
        <v>19</v>
      </c>
      <c r="I34" s="33"/>
      <c r="J34" s="30">
        <f t="shared" si="2"/>
        <v>19</v>
      </c>
      <c r="K34" s="33"/>
      <c r="L34" s="33">
        <v>42</v>
      </c>
      <c r="M34" s="33"/>
      <c r="N34" s="30">
        <f t="shared" si="3"/>
        <v>42</v>
      </c>
      <c r="O34" s="93"/>
    </row>
    <row r="35" spans="1:15">
      <c r="A35" s="30">
        <v>31</v>
      </c>
      <c r="B35" s="32" t="s">
        <v>42</v>
      </c>
      <c r="C35" s="33"/>
      <c r="D35" s="14">
        <v>1548</v>
      </c>
      <c r="E35" s="33"/>
      <c r="F35" s="30">
        <f t="shared" si="1"/>
        <v>1548</v>
      </c>
      <c r="G35" s="33"/>
      <c r="H35" s="33">
        <v>17</v>
      </c>
      <c r="I35" s="33"/>
      <c r="J35" s="30">
        <f t="shared" si="2"/>
        <v>17</v>
      </c>
      <c r="K35" s="33"/>
      <c r="L35" s="33">
        <v>534</v>
      </c>
      <c r="M35" s="33"/>
      <c r="N35" s="30">
        <f t="shared" si="3"/>
        <v>534</v>
      </c>
      <c r="O35" s="93"/>
    </row>
    <row r="36" s="2" customFormat="1" spans="1:256">
      <c r="A36" s="30">
        <v>32</v>
      </c>
      <c r="B36" s="32" t="s">
        <v>43</v>
      </c>
      <c r="C36" s="33"/>
      <c r="D36" s="14"/>
      <c r="E36" s="33">
        <v>58</v>
      </c>
      <c r="F36" s="30">
        <f t="shared" si="1"/>
        <v>58</v>
      </c>
      <c r="G36" s="33"/>
      <c r="H36" s="33"/>
      <c r="I36" s="33">
        <v>58</v>
      </c>
      <c r="J36" s="30">
        <f t="shared" si="2"/>
        <v>58</v>
      </c>
      <c r="K36" s="33"/>
      <c r="L36" s="33"/>
      <c r="M36" s="33"/>
      <c r="N36" s="30">
        <f t="shared" si="3"/>
        <v>0</v>
      </c>
      <c r="O36" s="93"/>
      <c r="IR36" s="22"/>
      <c r="IS36" s="22"/>
      <c r="IT36" s="22"/>
      <c r="IU36" s="22"/>
      <c r="IV36" s="22"/>
    </row>
    <row r="37" s="84" customFormat="1" ht="15" customHeight="1" spans="1:256">
      <c r="A37" s="30">
        <v>33</v>
      </c>
      <c r="B37" s="91" t="s">
        <v>44</v>
      </c>
      <c r="C37" s="30"/>
      <c r="D37" s="14">
        <v>2828</v>
      </c>
      <c r="E37" s="30"/>
      <c r="F37" s="30">
        <f t="shared" si="1"/>
        <v>2828</v>
      </c>
      <c r="G37" s="90"/>
      <c r="H37" s="90">
        <v>17</v>
      </c>
      <c r="I37" s="90"/>
      <c r="J37" s="30">
        <f t="shared" si="2"/>
        <v>17</v>
      </c>
      <c r="K37" s="90"/>
      <c r="L37" s="90"/>
      <c r="M37" s="90"/>
      <c r="N37" s="30">
        <f t="shared" si="3"/>
        <v>0</v>
      </c>
      <c r="O37" s="30"/>
      <c r="IR37" s="22"/>
      <c r="IS37" s="22"/>
      <c r="IT37" s="22"/>
      <c r="IU37" s="22"/>
      <c r="IV37" s="22"/>
    </row>
    <row r="38" s="84" customFormat="1" ht="15" customHeight="1" spans="1:256">
      <c r="A38" s="30">
        <v>34</v>
      </c>
      <c r="B38" s="91" t="s">
        <v>45</v>
      </c>
      <c r="C38" s="30"/>
      <c r="D38" s="14">
        <v>2787</v>
      </c>
      <c r="E38" s="30"/>
      <c r="F38" s="30">
        <f t="shared" si="1"/>
        <v>2787</v>
      </c>
      <c r="G38" s="90"/>
      <c r="H38" s="90">
        <v>17</v>
      </c>
      <c r="I38" s="90"/>
      <c r="J38" s="30">
        <f t="shared" si="2"/>
        <v>17</v>
      </c>
      <c r="K38" s="90"/>
      <c r="L38" s="90"/>
      <c r="M38" s="90"/>
      <c r="N38" s="30">
        <f t="shared" si="3"/>
        <v>0</v>
      </c>
      <c r="O38" s="30"/>
      <c r="IR38" s="22"/>
      <c r="IS38" s="22"/>
      <c r="IT38" s="22"/>
      <c r="IU38" s="22"/>
      <c r="IV38" s="22"/>
    </row>
    <row r="39" s="2" customFormat="1" spans="1:256">
      <c r="A39" s="30">
        <v>35</v>
      </c>
      <c r="B39" s="91" t="s">
        <v>46</v>
      </c>
      <c r="C39" s="92"/>
      <c r="D39" s="14">
        <v>3230</v>
      </c>
      <c r="E39" s="92"/>
      <c r="F39" s="30">
        <f t="shared" si="1"/>
        <v>3230</v>
      </c>
      <c r="G39" s="92"/>
      <c r="H39" s="92">
        <v>13</v>
      </c>
      <c r="I39" s="92"/>
      <c r="J39" s="30">
        <f t="shared" si="2"/>
        <v>13</v>
      </c>
      <c r="K39" s="92"/>
      <c r="L39" s="92"/>
      <c r="M39" s="92"/>
      <c r="N39" s="30">
        <f t="shared" si="3"/>
        <v>0</v>
      </c>
      <c r="O39" s="9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c r="EO39" s="84"/>
      <c r="EP39" s="84"/>
      <c r="EQ39" s="84"/>
      <c r="ER39" s="84"/>
      <c r="ES39" s="84"/>
      <c r="ET39" s="84"/>
      <c r="EU39" s="84"/>
      <c r="EV39" s="84"/>
      <c r="EW39" s="84"/>
      <c r="EX39" s="84"/>
      <c r="EY39" s="84"/>
      <c r="EZ39" s="84"/>
      <c r="FA39" s="84"/>
      <c r="FB39" s="84"/>
      <c r="FC39" s="84"/>
      <c r="FD39" s="84"/>
      <c r="FE39" s="84"/>
      <c r="FF39" s="84"/>
      <c r="FG39" s="84"/>
      <c r="FH39" s="84"/>
      <c r="FI39" s="84"/>
      <c r="FJ39" s="84"/>
      <c r="FK39" s="84"/>
      <c r="FL39" s="84"/>
      <c r="FM39" s="84"/>
      <c r="FN39" s="84"/>
      <c r="FO39" s="84"/>
      <c r="FP39" s="84"/>
      <c r="FQ39" s="84"/>
      <c r="FR39" s="84"/>
      <c r="FS39" s="84"/>
      <c r="FT39" s="84"/>
      <c r="FU39" s="84"/>
      <c r="FV39" s="84"/>
      <c r="FW39" s="84"/>
      <c r="FX39" s="84"/>
      <c r="FY39" s="84"/>
      <c r="FZ39" s="84"/>
      <c r="GA39" s="84"/>
      <c r="GB39" s="84"/>
      <c r="GC39" s="84"/>
      <c r="GD39" s="84"/>
      <c r="GE39" s="84"/>
      <c r="GF39" s="84"/>
      <c r="GG39" s="84"/>
      <c r="GH39" s="84"/>
      <c r="GI39" s="84"/>
      <c r="GJ39" s="84"/>
      <c r="GK39" s="84"/>
      <c r="GL39" s="84"/>
      <c r="GM39" s="84"/>
      <c r="GN39" s="84"/>
      <c r="GO39" s="84"/>
      <c r="GP39" s="84"/>
      <c r="GQ39" s="84"/>
      <c r="GR39" s="84"/>
      <c r="GS39" s="84"/>
      <c r="GT39" s="84"/>
      <c r="GU39" s="84"/>
      <c r="GV39" s="84"/>
      <c r="GW39" s="84"/>
      <c r="GX39" s="84"/>
      <c r="GY39" s="84"/>
      <c r="GZ39" s="84"/>
      <c r="HA39" s="84"/>
      <c r="HB39" s="84"/>
      <c r="HC39" s="84"/>
      <c r="HD39" s="84"/>
      <c r="HE39" s="84"/>
      <c r="HF39" s="84"/>
      <c r="HG39" s="84"/>
      <c r="HH39" s="84"/>
      <c r="HI39" s="84"/>
      <c r="HJ39" s="84"/>
      <c r="HK39" s="84"/>
      <c r="HL39" s="84"/>
      <c r="HM39" s="84"/>
      <c r="HN39" s="84"/>
      <c r="HO39" s="84"/>
      <c r="HP39" s="84"/>
      <c r="HQ39" s="84"/>
      <c r="HR39" s="84"/>
      <c r="HS39" s="84"/>
      <c r="HT39" s="84"/>
      <c r="HU39" s="84"/>
      <c r="HV39" s="84"/>
      <c r="HW39" s="84"/>
      <c r="HX39" s="84"/>
      <c r="HY39" s="84"/>
      <c r="HZ39" s="84"/>
      <c r="IA39" s="84"/>
      <c r="IB39" s="84"/>
      <c r="IC39" s="84"/>
      <c r="ID39" s="84"/>
      <c r="IE39" s="84"/>
      <c r="IF39" s="84"/>
      <c r="IG39" s="84"/>
      <c r="IH39" s="84"/>
      <c r="II39" s="84"/>
      <c r="IJ39" s="84"/>
      <c r="IK39" s="84"/>
      <c r="IL39" s="84"/>
      <c r="IM39" s="84"/>
      <c r="IN39" s="84"/>
      <c r="IO39" s="84"/>
      <c r="IP39" s="84"/>
      <c r="IQ39" s="84"/>
      <c r="IR39" s="22"/>
      <c r="IS39" s="22"/>
      <c r="IT39" s="22"/>
      <c r="IU39" s="22"/>
      <c r="IV39" s="22"/>
    </row>
    <row r="40" s="2" customFormat="1" spans="1:256">
      <c r="A40" s="30">
        <v>36</v>
      </c>
      <c r="B40" s="91" t="s">
        <v>47</v>
      </c>
      <c r="C40" s="92"/>
      <c r="D40" s="14">
        <v>1825</v>
      </c>
      <c r="E40" s="92"/>
      <c r="F40" s="30">
        <f t="shared" si="1"/>
        <v>1825</v>
      </c>
      <c r="G40" s="92"/>
      <c r="H40" s="92">
        <v>14</v>
      </c>
      <c r="I40" s="92"/>
      <c r="J40" s="30">
        <f t="shared" si="2"/>
        <v>14</v>
      </c>
      <c r="K40" s="92"/>
      <c r="L40" s="92"/>
      <c r="M40" s="92"/>
      <c r="N40" s="30">
        <f t="shared" si="3"/>
        <v>0</v>
      </c>
      <c r="O40" s="9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c r="CC40" s="84"/>
      <c r="CD40" s="84"/>
      <c r="CE40" s="84"/>
      <c r="CF40" s="84"/>
      <c r="CG40" s="84"/>
      <c r="CH40" s="84"/>
      <c r="CI40" s="84"/>
      <c r="CJ40" s="84"/>
      <c r="CK40" s="84"/>
      <c r="CL40" s="84"/>
      <c r="CM40" s="84"/>
      <c r="CN40" s="84"/>
      <c r="CO40" s="84"/>
      <c r="CP40" s="84"/>
      <c r="CQ40" s="84"/>
      <c r="CR40" s="84"/>
      <c r="CS40" s="84"/>
      <c r="CT40" s="84"/>
      <c r="CU40" s="84"/>
      <c r="CV40" s="84"/>
      <c r="CW40" s="84"/>
      <c r="CX40" s="84"/>
      <c r="CY40" s="84"/>
      <c r="CZ40" s="84"/>
      <c r="DA40" s="84"/>
      <c r="DB40" s="84"/>
      <c r="DC40" s="84"/>
      <c r="DD40" s="84"/>
      <c r="DE40" s="84"/>
      <c r="DF40" s="84"/>
      <c r="DG40" s="84"/>
      <c r="DH40" s="84"/>
      <c r="DI40" s="84"/>
      <c r="DJ40" s="84"/>
      <c r="DK40" s="84"/>
      <c r="DL40" s="84"/>
      <c r="DM40" s="84"/>
      <c r="DN40" s="84"/>
      <c r="DO40" s="84"/>
      <c r="DP40" s="84"/>
      <c r="DQ40" s="84"/>
      <c r="DR40" s="84"/>
      <c r="DS40" s="84"/>
      <c r="DT40" s="84"/>
      <c r="DU40" s="84"/>
      <c r="DV40" s="84"/>
      <c r="DW40" s="84"/>
      <c r="DX40" s="84"/>
      <c r="DY40" s="84"/>
      <c r="DZ40" s="84"/>
      <c r="EA40" s="84"/>
      <c r="EB40" s="84"/>
      <c r="EC40" s="84"/>
      <c r="ED40" s="84"/>
      <c r="EE40" s="84"/>
      <c r="EF40" s="84"/>
      <c r="EG40" s="84"/>
      <c r="EH40" s="84"/>
      <c r="EI40" s="84"/>
      <c r="EJ40" s="84"/>
      <c r="EK40" s="84"/>
      <c r="EL40" s="84"/>
      <c r="EM40" s="84"/>
      <c r="EN40" s="84"/>
      <c r="EO40" s="84"/>
      <c r="EP40" s="84"/>
      <c r="EQ40" s="84"/>
      <c r="ER40" s="84"/>
      <c r="ES40" s="84"/>
      <c r="ET40" s="84"/>
      <c r="EU40" s="84"/>
      <c r="EV40" s="84"/>
      <c r="EW40" s="84"/>
      <c r="EX40" s="84"/>
      <c r="EY40" s="84"/>
      <c r="EZ40" s="84"/>
      <c r="FA40" s="84"/>
      <c r="FB40" s="84"/>
      <c r="FC40" s="84"/>
      <c r="FD40" s="84"/>
      <c r="FE40" s="84"/>
      <c r="FF40" s="84"/>
      <c r="FG40" s="84"/>
      <c r="FH40" s="84"/>
      <c r="FI40" s="84"/>
      <c r="FJ40" s="84"/>
      <c r="FK40" s="84"/>
      <c r="FL40" s="84"/>
      <c r="FM40" s="84"/>
      <c r="FN40" s="84"/>
      <c r="FO40" s="84"/>
      <c r="FP40" s="84"/>
      <c r="FQ40" s="84"/>
      <c r="FR40" s="84"/>
      <c r="FS40" s="84"/>
      <c r="FT40" s="84"/>
      <c r="FU40" s="84"/>
      <c r="FV40" s="84"/>
      <c r="FW40" s="84"/>
      <c r="FX40" s="84"/>
      <c r="FY40" s="84"/>
      <c r="FZ40" s="84"/>
      <c r="GA40" s="84"/>
      <c r="GB40" s="84"/>
      <c r="GC40" s="84"/>
      <c r="GD40" s="84"/>
      <c r="GE40" s="84"/>
      <c r="GF40" s="84"/>
      <c r="GG40" s="84"/>
      <c r="GH40" s="84"/>
      <c r="GI40" s="84"/>
      <c r="GJ40" s="84"/>
      <c r="GK40" s="84"/>
      <c r="GL40" s="84"/>
      <c r="GM40" s="84"/>
      <c r="GN40" s="84"/>
      <c r="GO40" s="84"/>
      <c r="GP40" s="84"/>
      <c r="GQ40" s="84"/>
      <c r="GR40" s="84"/>
      <c r="GS40" s="84"/>
      <c r="GT40" s="84"/>
      <c r="GU40" s="84"/>
      <c r="GV40" s="84"/>
      <c r="GW40" s="84"/>
      <c r="GX40" s="84"/>
      <c r="GY40" s="84"/>
      <c r="GZ40" s="84"/>
      <c r="HA40" s="84"/>
      <c r="HB40" s="84"/>
      <c r="HC40" s="84"/>
      <c r="HD40" s="84"/>
      <c r="HE40" s="84"/>
      <c r="HF40" s="84"/>
      <c r="HG40" s="84"/>
      <c r="HH40" s="84"/>
      <c r="HI40" s="84"/>
      <c r="HJ40" s="84"/>
      <c r="HK40" s="84"/>
      <c r="HL40" s="84"/>
      <c r="HM40" s="84"/>
      <c r="HN40" s="84"/>
      <c r="HO40" s="84"/>
      <c r="HP40" s="84"/>
      <c r="HQ40" s="84"/>
      <c r="HR40" s="84"/>
      <c r="HS40" s="84"/>
      <c r="HT40" s="84"/>
      <c r="HU40" s="84"/>
      <c r="HV40" s="84"/>
      <c r="HW40" s="84"/>
      <c r="HX40" s="84"/>
      <c r="HY40" s="84"/>
      <c r="HZ40" s="84"/>
      <c r="IA40" s="84"/>
      <c r="IB40" s="84"/>
      <c r="IC40" s="84"/>
      <c r="ID40" s="84"/>
      <c r="IE40" s="84"/>
      <c r="IF40" s="84"/>
      <c r="IG40" s="84"/>
      <c r="IH40" s="84"/>
      <c r="II40" s="84"/>
      <c r="IJ40" s="84"/>
      <c r="IK40" s="84"/>
      <c r="IL40" s="84"/>
      <c r="IM40" s="84"/>
      <c r="IN40" s="84"/>
      <c r="IO40" s="84"/>
      <c r="IP40" s="84"/>
      <c r="IQ40" s="84"/>
      <c r="IR40" s="22"/>
      <c r="IS40" s="22"/>
      <c r="IT40" s="22"/>
      <c r="IU40" s="22"/>
      <c r="IV40" s="22"/>
    </row>
    <row r="41" s="2" customFormat="1" ht="15" customHeight="1" spans="1:256">
      <c r="A41" s="30">
        <v>37</v>
      </c>
      <c r="B41" s="91" t="s">
        <v>48</v>
      </c>
      <c r="C41" s="30"/>
      <c r="D41" s="14">
        <v>2043</v>
      </c>
      <c r="E41" s="30"/>
      <c r="F41" s="30">
        <f t="shared" si="1"/>
        <v>2043</v>
      </c>
      <c r="G41" s="90"/>
      <c r="H41" s="90">
        <v>12</v>
      </c>
      <c r="I41" s="90"/>
      <c r="J41" s="30">
        <f t="shared" si="2"/>
        <v>12</v>
      </c>
      <c r="K41" s="33"/>
      <c r="L41" s="90"/>
      <c r="M41" s="90"/>
      <c r="N41" s="30">
        <f t="shared" si="3"/>
        <v>0</v>
      </c>
      <c r="O41" s="30"/>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84"/>
      <c r="DK41" s="84"/>
      <c r="DL41" s="84"/>
      <c r="DM41" s="84"/>
      <c r="DN41" s="84"/>
      <c r="DO41" s="84"/>
      <c r="DP41" s="84"/>
      <c r="DQ41" s="84"/>
      <c r="DR41" s="84"/>
      <c r="DS41" s="84"/>
      <c r="DT41" s="84"/>
      <c r="DU41" s="84"/>
      <c r="DV41" s="84"/>
      <c r="DW41" s="84"/>
      <c r="DX41" s="84"/>
      <c r="DY41" s="84"/>
      <c r="DZ41" s="84"/>
      <c r="EA41" s="84"/>
      <c r="EB41" s="84"/>
      <c r="EC41" s="84"/>
      <c r="ED41" s="84"/>
      <c r="EE41" s="84"/>
      <c r="EF41" s="84"/>
      <c r="EG41" s="84"/>
      <c r="EH41" s="84"/>
      <c r="EI41" s="84"/>
      <c r="EJ41" s="84"/>
      <c r="EK41" s="84"/>
      <c r="EL41" s="84"/>
      <c r="EM41" s="84"/>
      <c r="EN41" s="84"/>
      <c r="EO41" s="84"/>
      <c r="EP41" s="84"/>
      <c r="EQ41" s="84"/>
      <c r="ER41" s="84"/>
      <c r="ES41" s="84"/>
      <c r="ET41" s="84"/>
      <c r="EU41" s="84"/>
      <c r="EV41" s="84"/>
      <c r="EW41" s="84"/>
      <c r="EX41" s="84"/>
      <c r="EY41" s="84"/>
      <c r="EZ41" s="84"/>
      <c r="FA41" s="84"/>
      <c r="FB41" s="84"/>
      <c r="FC41" s="84"/>
      <c r="FD41" s="84"/>
      <c r="FE41" s="84"/>
      <c r="FF41" s="84"/>
      <c r="FG41" s="84"/>
      <c r="FH41" s="84"/>
      <c r="FI41" s="84"/>
      <c r="FJ41" s="84"/>
      <c r="FK41" s="84"/>
      <c r="FL41" s="84"/>
      <c r="FM41" s="84"/>
      <c r="FN41" s="84"/>
      <c r="FO41" s="84"/>
      <c r="FP41" s="84"/>
      <c r="FQ41" s="84"/>
      <c r="FR41" s="84"/>
      <c r="FS41" s="84"/>
      <c r="FT41" s="84"/>
      <c r="FU41" s="84"/>
      <c r="FV41" s="84"/>
      <c r="FW41" s="84"/>
      <c r="FX41" s="84"/>
      <c r="FY41" s="84"/>
      <c r="FZ41" s="84"/>
      <c r="GA41" s="84"/>
      <c r="GB41" s="84"/>
      <c r="GC41" s="84"/>
      <c r="GD41" s="84"/>
      <c r="GE41" s="84"/>
      <c r="GF41" s="84"/>
      <c r="GG41" s="84"/>
      <c r="GH41" s="84"/>
      <c r="GI41" s="84"/>
      <c r="GJ41" s="84"/>
      <c r="GK41" s="84"/>
      <c r="GL41" s="84"/>
      <c r="GM41" s="84"/>
      <c r="GN41" s="84"/>
      <c r="GO41" s="84"/>
      <c r="GP41" s="84"/>
      <c r="GQ41" s="84"/>
      <c r="GR41" s="84"/>
      <c r="GS41" s="84"/>
      <c r="GT41" s="84"/>
      <c r="GU41" s="84"/>
      <c r="GV41" s="84"/>
      <c r="GW41" s="84"/>
      <c r="GX41" s="84"/>
      <c r="GY41" s="84"/>
      <c r="GZ41" s="84"/>
      <c r="HA41" s="84"/>
      <c r="HB41" s="84"/>
      <c r="HC41" s="84"/>
      <c r="HD41" s="84"/>
      <c r="HE41" s="84"/>
      <c r="HF41" s="84"/>
      <c r="HG41" s="84"/>
      <c r="HH41" s="84"/>
      <c r="HI41" s="84"/>
      <c r="HJ41" s="84"/>
      <c r="HK41" s="84"/>
      <c r="HL41" s="84"/>
      <c r="HM41" s="84"/>
      <c r="HN41" s="84"/>
      <c r="HO41" s="84"/>
      <c r="HP41" s="84"/>
      <c r="HQ41" s="84"/>
      <c r="HR41" s="84"/>
      <c r="HS41" s="84"/>
      <c r="HT41" s="84"/>
      <c r="HU41" s="84"/>
      <c r="HV41" s="84"/>
      <c r="HW41" s="84"/>
      <c r="HX41" s="84"/>
      <c r="HY41" s="84"/>
      <c r="HZ41" s="84"/>
      <c r="IA41" s="84"/>
      <c r="IB41" s="84"/>
      <c r="IC41" s="84"/>
      <c r="ID41" s="84"/>
      <c r="IE41" s="84"/>
      <c r="IF41" s="84"/>
      <c r="IG41" s="84"/>
      <c r="IH41" s="84"/>
      <c r="II41" s="84"/>
      <c r="IJ41" s="84"/>
      <c r="IK41" s="84"/>
      <c r="IL41" s="84"/>
      <c r="IM41" s="84"/>
      <c r="IN41" s="84"/>
      <c r="IO41" s="84"/>
      <c r="IP41" s="84"/>
      <c r="IQ41" s="84"/>
      <c r="IR41" s="22"/>
      <c r="IS41" s="22"/>
      <c r="IT41" s="22"/>
      <c r="IU41" s="22"/>
      <c r="IV41" s="22"/>
    </row>
    <row r="42" s="2" customFormat="1" ht="15" customHeight="1" spans="1:256">
      <c r="A42" s="30">
        <v>38</v>
      </c>
      <c r="B42" s="91" t="s">
        <v>49</v>
      </c>
      <c r="C42" s="30"/>
      <c r="D42" s="14">
        <v>310</v>
      </c>
      <c r="E42" s="30"/>
      <c r="F42" s="30">
        <f t="shared" si="1"/>
        <v>310</v>
      </c>
      <c r="G42" s="90"/>
      <c r="H42" s="90">
        <v>1</v>
      </c>
      <c r="I42" s="90"/>
      <c r="J42" s="30">
        <f t="shared" si="2"/>
        <v>1</v>
      </c>
      <c r="K42" s="90"/>
      <c r="L42" s="90"/>
      <c r="M42" s="90"/>
      <c r="N42" s="30">
        <f t="shared" si="3"/>
        <v>0</v>
      </c>
      <c r="O42" s="30"/>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c r="CC42" s="84"/>
      <c r="CD42" s="84"/>
      <c r="CE42" s="84"/>
      <c r="CF42" s="84"/>
      <c r="CG42" s="84"/>
      <c r="CH42" s="84"/>
      <c r="CI42" s="84"/>
      <c r="CJ42" s="84"/>
      <c r="CK42" s="84"/>
      <c r="CL42" s="84"/>
      <c r="CM42" s="84"/>
      <c r="CN42" s="84"/>
      <c r="CO42" s="84"/>
      <c r="CP42" s="84"/>
      <c r="CQ42" s="84"/>
      <c r="CR42" s="84"/>
      <c r="CS42" s="84"/>
      <c r="CT42" s="84"/>
      <c r="CU42" s="84"/>
      <c r="CV42" s="84"/>
      <c r="CW42" s="84"/>
      <c r="CX42" s="84"/>
      <c r="CY42" s="84"/>
      <c r="CZ42" s="84"/>
      <c r="DA42" s="84"/>
      <c r="DB42" s="84"/>
      <c r="DC42" s="84"/>
      <c r="DD42" s="84"/>
      <c r="DE42" s="84"/>
      <c r="DF42" s="84"/>
      <c r="DG42" s="84"/>
      <c r="DH42" s="84"/>
      <c r="DI42" s="84"/>
      <c r="DJ42" s="84"/>
      <c r="DK42" s="84"/>
      <c r="DL42" s="84"/>
      <c r="DM42" s="84"/>
      <c r="DN42" s="84"/>
      <c r="DO42" s="84"/>
      <c r="DP42" s="84"/>
      <c r="DQ42" s="84"/>
      <c r="DR42" s="84"/>
      <c r="DS42" s="84"/>
      <c r="DT42" s="84"/>
      <c r="DU42" s="84"/>
      <c r="DV42" s="84"/>
      <c r="DW42" s="84"/>
      <c r="DX42" s="84"/>
      <c r="DY42" s="84"/>
      <c r="DZ42" s="84"/>
      <c r="EA42" s="84"/>
      <c r="EB42" s="84"/>
      <c r="EC42" s="84"/>
      <c r="ED42" s="84"/>
      <c r="EE42" s="84"/>
      <c r="EF42" s="84"/>
      <c r="EG42" s="84"/>
      <c r="EH42" s="84"/>
      <c r="EI42" s="84"/>
      <c r="EJ42" s="84"/>
      <c r="EK42" s="84"/>
      <c r="EL42" s="84"/>
      <c r="EM42" s="84"/>
      <c r="EN42" s="84"/>
      <c r="EO42" s="84"/>
      <c r="EP42" s="84"/>
      <c r="EQ42" s="84"/>
      <c r="ER42" s="84"/>
      <c r="ES42" s="84"/>
      <c r="ET42" s="84"/>
      <c r="EU42" s="84"/>
      <c r="EV42" s="84"/>
      <c r="EW42" s="84"/>
      <c r="EX42" s="84"/>
      <c r="EY42" s="84"/>
      <c r="EZ42" s="84"/>
      <c r="FA42" s="84"/>
      <c r="FB42" s="84"/>
      <c r="FC42" s="84"/>
      <c r="FD42" s="84"/>
      <c r="FE42" s="84"/>
      <c r="FF42" s="84"/>
      <c r="FG42" s="84"/>
      <c r="FH42" s="84"/>
      <c r="FI42" s="84"/>
      <c r="FJ42" s="84"/>
      <c r="FK42" s="84"/>
      <c r="FL42" s="84"/>
      <c r="FM42" s="84"/>
      <c r="FN42" s="84"/>
      <c r="FO42" s="84"/>
      <c r="FP42" s="84"/>
      <c r="FQ42" s="84"/>
      <c r="FR42" s="84"/>
      <c r="FS42" s="84"/>
      <c r="FT42" s="84"/>
      <c r="FU42" s="84"/>
      <c r="FV42" s="84"/>
      <c r="FW42" s="84"/>
      <c r="FX42" s="84"/>
      <c r="FY42" s="84"/>
      <c r="FZ42" s="84"/>
      <c r="GA42" s="84"/>
      <c r="GB42" s="84"/>
      <c r="GC42" s="84"/>
      <c r="GD42" s="84"/>
      <c r="GE42" s="84"/>
      <c r="GF42" s="84"/>
      <c r="GG42" s="84"/>
      <c r="GH42" s="84"/>
      <c r="GI42" s="84"/>
      <c r="GJ42" s="84"/>
      <c r="GK42" s="84"/>
      <c r="GL42" s="84"/>
      <c r="GM42" s="84"/>
      <c r="GN42" s="84"/>
      <c r="GO42" s="84"/>
      <c r="GP42" s="84"/>
      <c r="GQ42" s="84"/>
      <c r="GR42" s="84"/>
      <c r="GS42" s="84"/>
      <c r="GT42" s="84"/>
      <c r="GU42" s="84"/>
      <c r="GV42" s="84"/>
      <c r="GW42" s="84"/>
      <c r="GX42" s="84"/>
      <c r="GY42" s="84"/>
      <c r="GZ42" s="84"/>
      <c r="HA42" s="84"/>
      <c r="HB42" s="84"/>
      <c r="HC42" s="84"/>
      <c r="HD42" s="84"/>
      <c r="HE42" s="84"/>
      <c r="HF42" s="84"/>
      <c r="HG42" s="84"/>
      <c r="HH42" s="84"/>
      <c r="HI42" s="84"/>
      <c r="HJ42" s="84"/>
      <c r="HK42" s="84"/>
      <c r="HL42" s="84"/>
      <c r="HM42" s="84"/>
      <c r="HN42" s="84"/>
      <c r="HO42" s="84"/>
      <c r="HP42" s="84"/>
      <c r="HQ42" s="84"/>
      <c r="HR42" s="84"/>
      <c r="HS42" s="84"/>
      <c r="HT42" s="84"/>
      <c r="HU42" s="84"/>
      <c r="HV42" s="84"/>
      <c r="HW42" s="84"/>
      <c r="HX42" s="84"/>
      <c r="HY42" s="84"/>
      <c r="HZ42" s="84"/>
      <c r="IA42" s="84"/>
      <c r="IB42" s="84"/>
      <c r="IC42" s="84"/>
      <c r="ID42" s="84"/>
      <c r="IE42" s="84"/>
      <c r="IF42" s="84"/>
      <c r="IG42" s="84"/>
      <c r="IH42" s="84"/>
      <c r="II42" s="84"/>
      <c r="IJ42" s="84"/>
      <c r="IK42" s="84"/>
      <c r="IL42" s="84"/>
      <c r="IM42" s="84"/>
      <c r="IN42" s="84"/>
      <c r="IO42" s="84"/>
      <c r="IP42" s="84"/>
      <c r="IQ42" s="84"/>
      <c r="IR42" s="22"/>
      <c r="IS42" s="22"/>
      <c r="IT42" s="22"/>
      <c r="IU42" s="22"/>
      <c r="IV42" s="22"/>
    </row>
    <row r="43" s="84" customFormat="1" ht="15" customHeight="1" spans="1:256">
      <c r="A43" s="30">
        <v>39</v>
      </c>
      <c r="B43" s="91" t="s">
        <v>50</v>
      </c>
      <c r="C43" s="30"/>
      <c r="D43" s="14">
        <v>870</v>
      </c>
      <c r="E43" s="30"/>
      <c r="F43" s="30">
        <f t="shared" si="1"/>
        <v>870</v>
      </c>
      <c r="G43" s="30"/>
      <c r="H43" s="30">
        <v>10</v>
      </c>
      <c r="I43" s="30"/>
      <c r="J43" s="30">
        <f t="shared" si="2"/>
        <v>10</v>
      </c>
      <c r="K43" s="30"/>
      <c r="L43" s="30"/>
      <c r="M43" s="30"/>
      <c r="N43" s="30">
        <f t="shared" si="3"/>
        <v>0</v>
      </c>
      <c r="O43" s="30"/>
      <c r="IR43" s="22"/>
      <c r="IS43" s="22"/>
      <c r="IT43" s="22"/>
      <c r="IU43" s="22"/>
      <c r="IV43" s="22"/>
    </row>
    <row r="44" s="84" customFormat="1" ht="15" customHeight="1" spans="1:256">
      <c r="A44" s="30">
        <v>40</v>
      </c>
      <c r="B44" s="91" t="s">
        <v>51</v>
      </c>
      <c r="C44" s="30"/>
      <c r="D44" s="14">
        <v>875</v>
      </c>
      <c r="E44" s="30"/>
      <c r="F44" s="30">
        <f t="shared" si="1"/>
        <v>875</v>
      </c>
      <c r="G44" s="90"/>
      <c r="H44" s="90">
        <v>10</v>
      </c>
      <c r="I44" s="90"/>
      <c r="J44" s="30">
        <f t="shared" si="2"/>
        <v>10</v>
      </c>
      <c r="K44" s="90"/>
      <c r="L44" s="90"/>
      <c r="M44" s="90"/>
      <c r="N44" s="30">
        <f t="shared" si="3"/>
        <v>0</v>
      </c>
      <c r="O44" s="30"/>
      <c r="IR44" s="22"/>
      <c r="IS44" s="22"/>
      <c r="IT44" s="22"/>
      <c r="IU44" s="22"/>
      <c r="IV44" s="22"/>
    </row>
    <row r="45" s="84" customFormat="1" ht="15" customHeight="1" spans="1:256">
      <c r="A45" s="30">
        <v>41</v>
      </c>
      <c r="B45" s="32" t="s">
        <v>52</v>
      </c>
      <c r="C45" s="30"/>
      <c r="D45" s="14">
        <v>962</v>
      </c>
      <c r="E45" s="30"/>
      <c r="F45" s="30">
        <f t="shared" si="1"/>
        <v>962</v>
      </c>
      <c r="G45" s="90"/>
      <c r="H45" s="90">
        <v>11</v>
      </c>
      <c r="I45" s="90"/>
      <c r="J45" s="30">
        <f t="shared" si="2"/>
        <v>11</v>
      </c>
      <c r="K45" s="90"/>
      <c r="L45" s="90"/>
      <c r="M45" s="90"/>
      <c r="N45" s="30">
        <f t="shared" si="3"/>
        <v>0</v>
      </c>
      <c r="O45" s="30"/>
      <c r="IR45" s="22"/>
      <c r="IS45" s="22"/>
      <c r="IT45" s="22"/>
      <c r="IU45" s="22"/>
      <c r="IV45" s="22"/>
    </row>
    <row r="46" s="2" customFormat="1" ht="15" customHeight="1" spans="1:256">
      <c r="A46" s="30">
        <v>42</v>
      </c>
      <c r="B46" s="32" t="s">
        <v>53</v>
      </c>
      <c r="C46" s="30"/>
      <c r="D46" s="14">
        <v>686</v>
      </c>
      <c r="E46" s="30"/>
      <c r="F46" s="30">
        <f t="shared" si="1"/>
        <v>686</v>
      </c>
      <c r="G46" s="90"/>
      <c r="H46" s="90"/>
      <c r="I46" s="90"/>
      <c r="J46" s="30">
        <f t="shared" si="2"/>
        <v>0</v>
      </c>
      <c r="K46" s="33"/>
      <c r="L46" s="90"/>
      <c r="M46" s="90"/>
      <c r="N46" s="30">
        <f t="shared" si="3"/>
        <v>0</v>
      </c>
      <c r="O46" s="30"/>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c r="CC46" s="84"/>
      <c r="CD46" s="84"/>
      <c r="CE46" s="84"/>
      <c r="CF46" s="84"/>
      <c r="CG46" s="84"/>
      <c r="CH46" s="84"/>
      <c r="CI46" s="84"/>
      <c r="CJ46" s="84"/>
      <c r="CK46" s="84"/>
      <c r="CL46" s="84"/>
      <c r="CM46" s="84"/>
      <c r="CN46" s="84"/>
      <c r="CO46" s="84"/>
      <c r="CP46" s="84"/>
      <c r="CQ46" s="84"/>
      <c r="CR46" s="84"/>
      <c r="CS46" s="84"/>
      <c r="CT46" s="84"/>
      <c r="CU46" s="84"/>
      <c r="CV46" s="84"/>
      <c r="CW46" s="84"/>
      <c r="CX46" s="84"/>
      <c r="CY46" s="84"/>
      <c r="CZ46" s="84"/>
      <c r="DA46" s="84"/>
      <c r="DB46" s="84"/>
      <c r="DC46" s="84"/>
      <c r="DD46" s="84"/>
      <c r="DE46" s="84"/>
      <c r="DF46" s="84"/>
      <c r="DG46" s="84"/>
      <c r="DH46" s="84"/>
      <c r="DI46" s="84"/>
      <c r="DJ46" s="84"/>
      <c r="DK46" s="84"/>
      <c r="DL46" s="84"/>
      <c r="DM46" s="84"/>
      <c r="DN46" s="84"/>
      <c r="DO46" s="84"/>
      <c r="DP46" s="84"/>
      <c r="DQ46" s="84"/>
      <c r="DR46" s="84"/>
      <c r="DS46" s="84"/>
      <c r="DT46" s="84"/>
      <c r="DU46" s="84"/>
      <c r="DV46" s="84"/>
      <c r="DW46" s="84"/>
      <c r="DX46" s="84"/>
      <c r="DY46" s="84"/>
      <c r="DZ46" s="84"/>
      <c r="EA46" s="84"/>
      <c r="EB46" s="84"/>
      <c r="EC46" s="84"/>
      <c r="ED46" s="84"/>
      <c r="EE46" s="84"/>
      <c r="EF46" s="84"/>
      <c r="EG46" s="84"/>
      <c r="EH46" s="84"/>
      <c r="EI46" s="84"/>
      <c r="EJ46" s="84"/>
      <c r="EK46" s="84"/>
      <c r="EL46" s="84"/>
      <c r="EM46" s="84"/>
      <c r="EN46" s="84"/>
      <c r="EO46" s="84"/>
      <c r="EP46" s="84"/>
      <c r="EQ46" s="84"/>
      <c r="ER46" s="84"/>
      <c r="ES46" s="84"/>
      <c r="ET46" s="84"/>
      <c r="EU46" s="84"/>
      <c r="EV46" s="84"/>
      <c r="EW46" s="84"/>
      <c r="EX46" s="84"/>
      <c r="EY46" s="84"/>
      <c r="EZ46" s="84"/>
      <c r="FA46" s="84"/>
      <c r="FB46" s="84"/>
      <c r="FC46" s="84"/>
      <c r="FD46" s="84"/>
      <c r="FE46" s="84"/>
      <c r="FF46" s="84"/>
      <c r="FG46" s="84"/>
      <c r="FH46" s="84"/>
      <c r="FI46" s="84"/>
      <c r="FJ46" s="84"/>
      <c r="FK46" s="84"/>
      <c r="FL46" s="84"/>
      <c r="FM46" s="84"/>
      <c r="FN46" s="84"/>
      <c r="FO46" s="84"/>
      <c r="FP46" s="84"/>
      <c r="FQ46" s="84"/>
      <c r="FR46" s="84"/>
      <c r="FS46" s="84"/>
      <c r="FT46" s="84"/>
      <c r="FU46" s="84"/>
      <c r="FV46" s="84"/>
      <c r="FW46" s="84"/>
      <c r="FX46" s="84"/>
      <c r="FY46" s="84"/>
      <c r="FZ46" s="84"/>
      <c r="GA46" s="84"/>
      <c r="GB46" s="84"/>
      <c r="GC46" s="84"/>
      <c r="GD46" s="84"/>
      <c r="GE46" s="84"/>
      <c r="GF46" s="84"/>
      <c r="GG46" s="84"/>
      <c r="GH46" s="84"/>
      <c r="GI46" s="84"/>
      <c r="GJ46" s="84"/>
      <c r="GK46" s="84"/>
      <c r="GL46" s="84"/>
      <c r="GM46" s="84"/>
      <c r="GN46" s="84"/>
      <c r="GO46" s="84"/>
      <c r="GP46" s="84"/>
      <c r="GQ46" s="84"/>
      <c r="GR46" s="84"/>
      <c r="GS46" s="84"/>
      <c r="GT46" s="84"/>
      <c r="GU46" s="84"/>
      <c r="GV46" s="84"/>
      <c r="GW46" s="84"/>
      <c r="GX46" s="84"/>
      <c r="GY46" s="84"/>
      <c r="GZ46" s="84"/>
      <c r="HA46" s="84"/>
      <c r="HB46" s="84"/>
      <c r="HC46" s="84"/>
      <c r="HD46" s="84"/>
      <c r="HE46" s="84"/>
      <c r="HF46" s="84"/>
      <c r="HG46" s="84"/>
      <c r="HH46" s="84"/>
      <c r="HI46" s="84"/>
      <c r="HJ46" s="84"/>
      <c r="HK46" s="84"/>
      <c r="HL46" s="84"/>
      <c r="HM46" s="84"/>
      <c r="HN46" s="84"/>
      <c r="HO46" s="84"/>
      <c r="HP46" s="84"/>
      <c r="HQ46" s="84"/>
      <c r="HR46" s="84"/>
      <c r="HS46" s="84"/>
      <c r="HT46" s="84"/>
      <c r="HU46" s="84"/>
      <c r="HV46" s="84"/>
      <c r="HW46" s="84"/>
      <c r="HX46" s="84"/>
      <c r="HY46" s="84"/>
      <c r="HZ46" s="84"/>
      <c r="IA46" s="84"/>
      <c r="IB46" s="84"/>
      <c r="IC46" s="84"/>
      <c r="ID46" s="84"/>
      <c r="IE46" s="84"/>
      <c r="IF46" s="84"/>
      <c r="IG46" s="84"/>
      <c r="IH46" s="84"/>
      <c r="II46" s="84"/>
      <c r="IJ46" s="84"/>
      <c r="IK46" s="84"/>
      <c r="IL46" s="84"/>
      <c r="IM46" s="84"/>
      <c r="IN46" s="84"/>
      <c r="IO46" s="84"/>
      <c r="IP46" s="84"/>
      <c r="IQ46" s="84"/>
      <c r="IR46" s="22"/>
      <c r="IS46" s="22"/>
      <c r="IT46" s="22"/>
      <c r="IU46" s="22"/>
      <c r="IV46" s="22"/>
    </row>
  </sheetData>
  <mergeCells count="7">
    <mergeCell ref="A1:O1"/>
    <mergeCell ref="C2:F2"/>
    <mergeCell ref="G2:J2"/>
    <mergeCell ref="K2:N2"/>
    <mergeCell ref="A4:B4"/>
    <mergeCell ref="A2:A3"/>
    <mergeCell ref="B2:B3"/>
  </mergeCells>
  <pageMargins left="0.51" right="0.51" top="1" bottom="0.67" header="0.51" footer="0.5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8"/>
  <sheetViews>
    <sheetView workbookViewId="0">
      <selection activeCell="U15" sqref="U15"/>
    </sheetView>
  </sheetViews>
  <sheetFormatPr defaultColWidth="9" defaultRowHeight="14.25"/>
  <cols>
    <col min="1" max="1" width="2.875" style="2" customWidth="1"/>
    <col min="2" max="2" width="16.25" style="2" customWidth="1"/>
    <col min="3" max="3" width="7.875" style="2" customWidth="1"/>
    <col min="4" max="4" width="6.875" style="2" customWidth="1"/>
    <col min="5" max="5" width="7.75" style="2" customWidth="1"/>
    <col min="6" max="6" width="6.875" style="2" customWidth="1"/>
    <col min="7" max="7" width="7.75" style="2" customWidth="1"/>
    <col min="8" max="8" width="7.125" style="2" customWidth="1"/>
    <col min="9" max="9" width="6" style="2" customWidth="1"/>
    <col min="10" max="10" width="6.5" style="2" customWidth="1"/>
    <col min="11" max="11" width="5.25" style="2" customWidth="1"/>
    <col min="12" max="12" width="6.375" style="2" customWidth="1"/>
    <col min="13" max="15" width="7" style="2" customWidth="1"/>
    <col min="16" max="16" width="5.625" style="2" customWidth="1"/>
    <col min="17" max="17" width="7.5" style="2" customWidth="1"/>
    <col min="18" max="16374" width="9" style="2"/>
  </cols>
  <sheetData>
    <row r="1" ht="21" customHeight="1" spans="1:17">
      <c r="A1" s="66" t="s">
        <v>54</v>
      </c>
      <c r="B1" s="66"/>
      <c r="C1" s="66"/>
      <c r="D1" s="66"/>
      <c r="E1" s="66"/>
      <c r="F1" s="66"/>
      <c r="G1" s="66"/>
      <c r="H1" s="66"/>
      <c r="I1" s="66"/>
      <c r="J1" s="66"/>
      <c r="K1" s="66"/>
      <c r="L1" s="66"/>
      <c r="M1" s="66"/>
      <c r="N1" s="66"/>
      <c r="O1" s="66"/>
      <c r="P1" s="66"/>
      <c r="Q1" s="66"/>
    </row>
    <row r="2" ht="15" customHeight="1" spans="1:17">
      <c r="A2" s="66"/>
      <c r="B2" s="66"/>
      <c r="C2" s="66"/>
      <c r="D2" s="66"/>
      <c r="E2" s="66"/>
      <c r="F2" s="66"/>
      <c r="G2" s="66"/>
      <c r="H2" s="66"/>
      <c r="I2" s="66"/>
      <c r="J2" s="66"/>
      <c r="K2" s="66"/>
      <c r="L2" s="66"/>
      <c r="M2" s="66"/>
      <c r="N2" s="66"/>
      <c r="O2" s="80" t="s">
        <v>55</v>
      </c>
      <c r="P2" s="80"/>
      <c r="Q2" s="80"/>
    </row>
    <row r="3" spans="1:17">
      <c r="A3" s="67" t="s">
        <v>1</v>
      </c>
      <c r="B3" s="67" t="s">
        <v>2</v>
      </c>
      <c r="C3" s="68" t="s">
        <v>56</v>
      </c>
      <c r="D3" s="69"/>
      <c r="E3" s="69"/>
      <c r="F3" s="69"/>
      <c r="G3" s="70"/>
      <c r="H3" s="68" t="s">
        <v>57</v>
      </c>
      <c r="I3" s="69"/>
      <c r="J3" s="69"/>
      <c r="K3" s="69"/>
      <c r="L3" s="70"/>
      <c r="M3" s="69" t="s">
        <v>58</v>
      </c>
      <c r="N3" s="69"/>
      <c r="O3" s="69"/>
      <c r="P3" s="70"/>
      <c r="Q3" s="75" t="s">
        <v>11</v>
      </c>
    </row>
    <row r="4" ht="12.95" customHeight="1" spans="1:17">
      <c r="A4" s="71"/>
      <c r="B4" s="71"/>
      <c r="C4" s="72" t="s">
        <v>59</v>
      </c>
      <c r="D4" s="68" t="s">
        <v>60</v>
      </c>
      <c r="E4" s="70"/>
      <c r="F4" s="72" t="s">
        <v>61</v>
      </c>
      <c r="G4" s="72" t="s">
        <v>10</v>
      </c>
      <c r="H4" s="72" t="s">
        <v>59</v>
      </c>
      <c r="I4" s="68" t="s">
        <v>60</v>
      </c>
      <c r="J4" s="70"/>
      <c r="K4" s="81" t="s">
        <v>62</v>
      </c>
      <c r="L4" s="72" t="s">
        <v>10</v>
      </c>
      <c r="M4" s="72" t="s">
        <v>59</v>
      </c>
      <c r="N4" s="68" t="s">
        <v>60</v>
      </c>
      <c r="O4" s="70"/>
      <c r="P4" s="81" t="s">
        <v>62</v>
      </c>
      <c r="Q4" s="75"/>
    </row>
    <row r="5" ht="12.95" customHeight="1" spans="1:17">
      <c r="A5" s="73"/>
      <c r="B5" s="73"/>
      <c r="C5" s="74"/>
      <c r="D5" s="75" t="s">
        <v>8</v>
      </c>
      <c r="E5" s="75" t="s">
        <v>63</v>
      </c>
      <c r="F5" s="74"/>
      <c r="G5" s="74"/>
      <c r="H5" s="74"/>
      <c r="I5" s="75" t="s">
        <v>8</v>
      </c>
      <c r="J5" s="75" t="s">
        <v>63</v>
      </c>
      <c r="K5" s="82"/>
      <c r="L5" s="74"/>
      <c r="M5" s="74"/>
      <c r="N5" s="75" t="s">
        <v>8</v>
      </c>
      <c r="O5" s="75" t="s">
        <v>63</v>
      </c>
      <c r="P5" s="82"/>
      <c r="Q5" s="75"/>
    </row>
    <row r="6" ht="12.95" customHeight="1" spans="1:17">
      <c r="A6" s="76" t="s">
        <v>11</v>
      </c>
      <c r="B6" s="76"/>
      <c r="C6" s="75">
        <f t="shared" ref="C6:P6" si="0">SUM(C7:C38)</f>
        <v>7272500</v>
      </c>
      <c r="D6" s="75">
        <f t="shared" si="0"/>
        <v>18105600</v>
      </c>
      <c r="E6" s="75">
        <f t="shared" si="0"/>
        <v>2019700</v>
      </c>
      <c r="F6" s="75">
        <f t="shared" si="0"/>
        <v>45500</v>
      </c>
      <c r="G6" s="75">
        <f t="shared" si="0"/>
        <v>27443300</v>
      </c>
      <c r="H6" s="75">
        <f t="shared" si="0"/>
        <v>253400</v>
      </c>
      <c r="I6" s="75">
        <f t="shared" si="0"/>
        <v>680400</v>
      </c>
      <c r="J6" s="75">
        <f t="shared" si="0"/>
        <v>81200</v>
      </c>
      <c r="K6" s="75">
        <f t="shared" si="0"/>
        <v>2100</v>
      </c>
      <c r="L6" s="75">
        <f t="shared" si="0"/>
        <v>1017100</v>
      </c>
      <c r="M6" s="75">
        <f t="shared" si="0"/>
        <v>7525900</v>
      </c>
      <c r="N6" s="75">
        <f t="shared" si="0"/>
        <v>18786000</v>
      </c>
      <c r="O6" s="75">
        <f t="shared" si="0"/>
        <v>2100900</v>
      </c>
      <c r="P6" s="75">
        <f t="shared" si="0"/>
        <v>47600</v>
      </c>
      <c r="Q6" s="75">
        <f>SUM(M6:P6)</f>
        <v>28460400</v>
      </c>
    </row>
    <row r="7" ht="12.95" customHeight="1" spans="1:17">
      <c r="A7" s="77">
        <v>1</v>
      </c>
      <c r="B7" s="78" t="s">
        <v>12</v>
      </c>
      <c r="C7" s="75">
        <v>57300</v>
      </c>
      <c r="D7" s="75"/>
      <c r="E7" s="75"/>
      <c r="F7" s="75"/>
      <c r="G7" s="75">
        <f t="shared" ref="G7:G38" si="1">F7+E7+D7+C7</f>
        <v>57300</v>
      </c>
      <c r="H7" s="75"/>
      <c r="I7" s="75"/>
      <c r="J7" s="75"/>
      <c r="K7" s="75"/>
      <c r="L7" s="75"/>
      <c r="M7" s="75">
        <f>C7+H7</f>
        <v>57300</v>
      </c>
      <c r="N7" s="75"/>
      <c r="O7" s="75"/>
      <c r="P7" s="75"/>
      <c r="Q7" s="75">
        <f t="shared" ref="Q6:Q38" si="2">SUM(M7:P7)</f>
        <v>57300</v>
      </c>
    </row>
    <row r="8" ht="12.95" customHeight="1" spans="1:17">
      <c r="A8" s="77">
        <v>2</v>
      </c>
      <c r="B8" s="78" t="s">
        <v>13</v>
      </c>
      <c r="C8" s="75">
        <v>174600</v>
      </c>
      <c r="D8" s="75"/>
      <c r="E8" s="75"/>
      <c r="F8" s="75"/>
      <c r="G8" s="75">
        <f t="shared" si="1"/>
        <v>174600</v>
      </c>
      <c r="H8" s="75"/>
      <c r="I8" s="75"/>
      <c r="J8" s="75"/>
      <c r="K8" s="75"/>
      <c r="L8" s="75"/>
      <c r="M8" s="75">
        <f t="shared" ref="M8:M38" si="3">C8+H8</f>
        <v>174600</v>
      </c>
      <c r="N8" s="75"/>
      <c r="O8" s="75"/>
      <c r="P8" s="75"/>
      <c r="Q8" s="75">
        <f t="shared" si="2"/>
        <v>174600</v>
      </c>
    </row>
    <row r="9" ht="12.95" customHeight="1" spans="1:17">
      <c r="A9" s="77">
        <v>3</v>
      </c>
      <c r="B9" s="78" t="s">
        <v>14</v>
      </c>
      <c r="C9" s="75">
        <v>93700</v>
      </c>
      <c r="D9" s="75"/>
      <c r="E9" s="75"/>
      <c r="F9" s="75"/>
      <c r="G9" s="75">
        <f t="shared" si="1"/>
        <v>93700</v>
      </c>
      <c r="H9" s="75"/>
      <c r="I9" s="75"/>
      <c r="J9" s="75"/>
      <c r="K9" s="75"/>
      <c r="L9" s="75"/>
      <c r="M9" s="75">
        <f t="shared" si="3"/>
        <v>93700</v>
      </c>
      <c r="N9" s="75"/>
      <c r="O9" s="75"/>
      <c r="P9" s="75"/>
      <c r="Q9" s="75">
        <f t="shared" si="2"/>
        <v>93700</v>
      </c>
    </row>
    <row r="10" ht="12.95" customHeight="1" spans="1:17">
      <c r="A10" s="77">
        <v>4</v>
      </c>
      <c r="B10" s="78" t="s">
        <v>15</v>
      </c>
      <c r="C10" s="75">
        <v>110700</v>
      </c>
      <c r="D10" s="75"/>
      <c r="E10" s="75"/>
      <c r="F10" s="75"/>
      <c r="G10" s="75">
        <f t="shared" si="1"/>
        <v>110700</v>
      </c>
      <c r="H10" s="75"/>
      <c r="I10" s="75"/>
      <c r="J10" s="75"/>
      <c r="K10" s="75"/>
      <c r="L10" s="75"/>
      <c r="M10" s="75">
        <f t="shared" si="3"/>
        <v>110700</v>
      </c>
      <c r="N10" s="75"/>
      <c r="O10" s="75"/>
      <c r="P10" s="75"/>
      <c r="Q10" s="75">
        <f t="shared" si="2"/>
        <v>110700</v>
      </c>
    </row>
    <row r="11" ht="12.95" customHeight="1" spans="1:17">
      <c r="A11" s="77">
        <v>5</v>
      </c>
      <c r="B11" s="78" t="s">
        <v>16</v>
      </c>
      <c r="C11" s="75">
        <v>183800</v>
      </c>
      <c r="D11" s="75"/>
      <c r="E11" s="75"/>
      <c r="F11" s="75"/>
      <c r="G11" s="75">
        <f t="shared" si="1"/>
        <v>183800</v>
      </c>
      <c r="H11" s="75"/>
      <c r="I11" s="75"/>
      <c r="J11" s="75"/>
      <c r="K11" s="75"/>
      <c r="L11" s="75"/>
      <c r="M11" s="75">
        <f t="shared" si="3"/>
        <v>183800</v>
      </c>
      <c r="N11" s="75"/>
      <c r="O11" s="75"/>
      <c r="P11" s="75"/>
      <c r="Q11" s="75">
        <f t="shared" si="2"/>
        <v>183800</v>
      </c>
    </row>
    <row r="12" ht="12.95" customHeight="1" spans="1:17">
      <c r="A12" s="77">
        <v>6</v>
      </c>
      <c r="B12" s="78" t="s">
        <v>17</v>
      </c>
      <c r="C12" s="75">
        <v>1074900</v>
      </c>
      <c r="D12" s="75"/>
      <c r="E12" s="75"/>
      <c r="F12" s="75"/>
      <c r="G12" s="75">
        <f t="shared" si="1"/>
        <v>1074900</v>
      </c>
      <c r="H12" s="27">
        <v>40600</v>
      </c>
      <c r="I12" s="27"/>
      <c r="J12" s="75"/>
      <c r="K12" s="75"/>
      <c r="L12" s="75">
        <f t="shared" ref="L12:L38" si="4">SUM(H12:K12)</f>
        <v>40600</v>
      </c>
      <c r="M12" s="75">
        <f t="shared" si="3"/>
        <v>1115500</v>
      </c>
      <c r="N12" s="75"/>
      <c r="O12" s="75"/>
      <c r="P12" s="75"/>
      <c r="Q12" s="75">
        <f t="shared" si="2"/>
        <v>1115500</v>
      </c>
    </row>
    <row r="13" ht="12.95" customHeight="1" spans="1:17">
      <c r="A13" s="77">
        <v>7</v>
      </c>
      <c r="B13" s="78" t="s">
        <v>18</v>
      </c>
      <c r="C13" s="75">
        <v>547200</v>
      </c>
      <c r="D13" s="75"/>
      <c r="E13" s="75"/>
      <c r="F13" s="75"/>
      <c r="G13" s="75">
        <f t="shared" si="1"/>
        <v>547200</v>
      </c>
      <c r="H13" s="27">
        <v>21000</v>
      </c>
      <c r="I13" s="27"/>
      <c r="J13" s="75"/>
      <c r="K13" s="75"/>
      <c r="L13" s="75">
        <f t="shared" si="4"/>
        <v>21000</v>
      </c>
      <c r="M13" s="75">
        <f t="shared" si="3"/>
        <v>568200</v>
      </c>
      <c r="N13" s="75"/>
      <c r="O13" s="75"/>
      <c r="P13" s="75"/>
      <c r="Q13" s="75">
        <f t="shared" si="2"/>
        <v>568200</v>
      </c>
    </row>
    <row r="14" ht="12.95" customHeight="1" spans="1:17">
      <c r="A14" s="77">
        <v>8</v>
      </c>
      <c r="B14" s="78" t="s">
        <v>19</v>
      </c>
      <c r="C14" s="75">
        <v>192900</v>
      </c>
      <c r="D14" s="75"/>
      <c r="E14" s="75"/>
      <c r="F14" s="75"/>
      <c r="G14" s="75">
        <f t="shared" si="1"/>
        <v>192900</v>
      </c>
      <c r="H14" s="27">
        <v>7700</v>
      </c>
      <c r="I14" s="27"/>
      <c r="J14" s="75"/>
      <c r="K14" s="75"/>
      <c r="L14" s="75">
        <f t="shared" si="4"/>
        <v>7700</v>
      </c>
      <c r="M14" s="75">
        <f t="shared" si="3"/>
        <v>200600</v>
      </c>
      <c r="N14" s="75"/>
      <c r="O14" s="75"/>
      <c r="P14" s="75"/>
      <c r="Q14" s="75">
        <f t="shared" si="2"/>
        <v>200600</v>
      </c>
    </row>
    <row r="15" ht="12.95" customHeight="1" spans="1:17">
      <c r="A15" s="77">
        <v>9</v>
      </c>
      <c r="B15" s="78" t="s">
        <v>20</v>
      </c>
      <c r="C15" s="75">
        <v>1107800</v>
      </c>
      <c r="D15" s="75"/>
      <c r="E15" s="75"/>
      <c r="F15" s="75"/>
      <c r="G15" s="75">
        <f t="shared" si="1"/>
        <v>1107800</v>
      </c>
      <c r="H15" s="27">
        <v>41300</v>
      </c>
      <c r="I15" s="27"/>
      <c r="J15" s="75"/>
      <c r="K15" s="75"/>
      <c r="L15" s="75">
        <f t="shared" si="4"/>
        <v>41300</v>
      </c>
      <c r="M15" s="75">
        <f t="shared" si="3"/>
        <v>1149100</v>
      </c>
      <c r="N15" s="75"/>
      <c r="O15" s="75"/>
      <c r="P15" s="75"/>
      <c r="Q15" s="75">
        <f t="shared" si="2"/>
        <v>1149100</v>
      </c>
    </row>
    <row r="16" ht="12.95" customHeight="1" spans="1:17">
      <c r="A16" s="77">
        <v>10</v>
      </c>
      <c r="B16" s="78" t="s">
        <v>21</v>
      </c>
      <c r="C16" s="75">
        <v>491600</v>
      </c>
      <c r="D16" s="75"/>
      <c r="E16" s="75"/>
      <c r="F16" s="75"/>
      <c r="G16" s="75">
        <f t="shared" si="1"/>
        <v>491600</v>
      </c>
      <c r="H16" s="27">
        <v>18900</v>
      </c>
      <c r="I16" s="27"/>
      <c r="J16" s="75"/>
      <c r="K16" s="75"/>
      <c r="L16" s="75">
        <f t="shared" si="4"/>
        <v>18900</v>
      </c>
      <c r="M16" s="75">
        <f t="shared" si="3"/>
        <v>510500</v>
      </c>
      <c r="N16" s="75"/>
      <c r="O16" s="75"/>
      <c r="P16" s="75"/>
      <c r="Q16" s="75">
        <f t="shared" si="2"/>
        <v>510500</v>
      </c>
    </row>
    <row r="17" ht="12.95" customHeight="1" spans="1:17">
      <c r="A17" s="77">
        <v>11</v>
      </c>
      <c r="B17" s="78" t="s">
        <v>22</v>
      </c>
      <c r="C17" s="75">
        <v>1243400</v>
      </c>
      <c r="D17" s="75"/>
      <c r="E17" s="75"/>
      <c r="F17" s="75"/>
      <c r="G17" s="75">
        <f t="shared" si="1"/>
        <v>1243400</v>
      </c>
      <c r="H17" s="27">
        <v>46900</v>
      </c>
      <c r="I17" s="27"/>
      <c r="J17" s="75"/>
      <c r="K17" s="75"/>
      <c r="L17" s="75">
        <f t="shared" si="4"/>
        <v>46900</v>
      </c>
      <c r="M17" s="75">
        <f t="shared" si="3"/>
        <v>1290300</v>
      </c>
      <c r="N17" s="75"/>
      <c r="O17" s="75"/>
      <c r="P17" s="75"/>
      <c r="Q17" s="75">
        <f t="shared" si="2"/>
        <v>1290300</v>
      </c>
    </row>
    <row r="18" ht="12.95" customHeight="1" spans="1:17">
      <c r="A18" s="77">
        <v>12</v>
      </c>
      <c r="B18" s="78" t="s">
        <v>23</v>
      </c>
      <c r="C18" s="75">
        <v>105100</v>
      </c>
      <c r="D18" s="75"/>
      <c r="E18" s="75"/>
      <c r="F18" s="75"/>
      <c r="G18" s="75">
        <f t="shared" si="1"/>
        <v>105100</v>
      </c>
      <c r="H18" s="27">
        <v>4200</v>
      </c>
      <c r="I18" s="27"/>
      <c r="J18" s="75"/>
      <c r="K18" s="75"/>
      <c r="L18" s="75">
        <f t="shared" si="4"/>
        <v>4200</v>
      </c>
      <c r="M18" s="75">
        <f t="shared" si="3"/>
        <v>109300</v>
      </c>
      <c r="N18" s="75"/>
      <c r="O18" s="75"/>
      <c r="P18" s="75"/>
      <c r="Q18" s="75">
        <f t="shared" si="2"/>
        <v>109300</v>
      </c>
    </row>
    <row r="19" ht="12.95" customHeight="1" spans="1:17">
      <c r="A19" s="77">
        <v>13</v>
      </c>
      <c r="B19" s="78" t="s">
        <v>24</v>
      </c>
      <c r="C19" s="75">
        <v>734600</v>
      </c>
      <c r="D19" s="75"/>
      <c r="E19" s="75"/>
      <c r="F19" s="75"/>
      <c r="G19" s="75">
        <f t="shared" si="1"/>
        <v>734600</v>
      </c>
      <c r="H19" s="27">
        <v>28000</v>
      </c>
      <c r="I19" s="27"/>
      <c r="J19" s="75"/>
      <c r="K19" s="75"/>
      <c r="L19" s="75">
        <f t="shared" si="4"/>
        <v>28000</v>
      </c>
      <c r="M19" s="75">
        <f t="shared" si="3"/>
        <v>762600</v>
      </c>
      <c r="N19" s="75"/>
      <c r="O19" s="75"/>
      <c r="P19" s="75"/>
      <c r="Q19" s="75">
        <f t="shared" si="2"/>
        <v>762600</v>
      </c>
    </row>
    <row r="20" ht="12.95" customHeight="1" spans="1:17">
      <c r="A20" s="77">
        <v>14</v>
      </c>
      <c r="B20" s="78" t="s">
        <v>25</v>
      </c>
      <c r="C20" s="75">
        <v>309700</v>
      </c>
      <c r="D20" s="75">
        <v>1880800</v>
      </c>
      <c r="E20" s="75">
        <v>171700</v>
      </c>
      <c r="F20" s="75"/>
      <c r="G20" s="75">
        <f t="shared" si="1"/>
        <v>2362200</v>
      </c>
      <c r="H20" s="27">
        <v>11900</v>
      </c>
      <c r="I20" s="27">
        <v>70000</v>
      </c>
      <c r="J20" s="75">
        <v>7000</v>
      </c>
      <c r="K20" s="75"/>
      <c r="L20" s="75">
        <f t="shared" si="4"/>
        <v>88900</v>
      </c>
      <c r="M20" s="75">
        <f t="shared" si="3"/>
        <v>321600</v>
      </c>
      <c r="N20" s="75">
        <f t="shared" ref="N8:N38" si="5">D20+I20</f>
        <v>1950800</v>
      </c>
      <c r="O20" s="75">
        <f t="shared" ref="O8:O38" si="6">E20+J20</f>
        <v>178700</v>
      </c>
      <c r="P20" s="75"/>
      <c r="Q20" s="75">
        <f t="shared" si="2"/>
        <v>2451100</v>
      </c>
    </row>
    <row r="21" ht="12.95" customHeight="1" spans="1:17">
      <c r="A21" s="77">
        <v>15</v>
      </c>
      <c r="B21" s="78" t="s">
        <v>26</v>
      </c>
      <c r="C21" s="75">
        <v>280700</v>
      </c>
      <c r="D21" s="75">
        <v>281500</v>
      </c>
      <c r="E21" s="75">
        <v>66600</v>
      </c>
      <c r="F21" s="75"/>
      <c r="G21" s="75">
        <f t="shared" si="1"/>
        <v>628800</v>
      </c>
      <c r="H21" s="27">
        <v>10500</v>
      </c>
      <c r="I21" s="27">
        <v>10500</v>
      </c>
      <c r="J21" s="75">
        <v>2800</v>
      </c>
      <c r="K21" s="75"/>
      <c r="L21" s="75">
        <f t="shared" si="4"/>
        <v>23800</v>
      </c>
      <c r="M21" s="75">
        <f t="shared" si="3"/>
        <v>291200</v>
      </c>
      <c r="N21" s="75">
        <f t="shared" si="5"/>
        <v>292000</v>
      </c>
      <c r="O21" s="75">
        <f t="shared" si="6"/>
        <v>69400</v>
      </c>
      <c r="P21" s="75"/>
      <c r="Q21" s="75">
        <f t="shared" si="2"/>
        <v>652600</v>
      </c>
    </row>
    <row r="22" ht="12.95" customHeight="1" spans="1:17">
      <c r="A22" s="77">
        <v>16</v>
      </c>
      <c r="B22" s="78" t="s">
        <v>27</v>
      </c>
      <c r="C22" s="75">
        <v>292400</v>
      </c>
      <c r="D22" s="75">
        <v>799700</v>
      </c>
      <c r="E22" s="75">
        <v>54100</v>
      </c>
      <c r="F22" s="75"/>
      <c r="G22" s="75">
        <f t="shared" si="1"/>
        <v>1146200</v>
      </c>
      <c r="H22" s="27">
        <v>11200</v>
      </c>
      <c r="I22" s="27">
        <v>30100</v>
      </c>
      <c r="J22" s="75">
        <v>2100</v>
      </c>
      <c r="K22" s="75"/>
      <c r="L22" s="75">
        <f t="shared" si="4"/>
        <v>43400</v>
      </c>
      <c r="M22" s="75">
        <f t="shared" si="3"/>
        <v>303600</v>
      </c>
      <c r="N22" s="75">
        <f t="shared" si="5"/>
        <v>829800</v>
      </c>
      <c r="O22" s="75">
        <f t="shared" si="6"/>
        <v>56200</v>
      </c>
      <c r="P22" s="75"/>
      <c r="Q22" s="75">
        <f t="shared" si="2"/>
        <v>1189600</v>
      </c>
    </row>
    <row r="23" ht="12.95" customHeight="1" spans="1:17">
      <c r="A23" s="77">
        <v>17</v>
      </c>
      <c r="B23" s="78" t="s">
        <v>28</v>
      </c>
      <c r="C23" s="75">
        <v>73700</v>
      </c>
      <c r="D23" s="75">
        <v>260300</v>
      </c>
      <c r="E23" s="75">
        <v>59600</v>
      </c>
      <c r="F23" s="75"/>
      <c r="G23" s="75">
        <f t="shared" si="1"/>
        <v>393600</v>
      </c>
      <c r="H23" s="27">
        <v>2800</v>
      </c>
      <c r="I23" s="27">
        <v>9800</v>
      </c>
      <c r="J23" s="75">
        <v>2800</v>
      </c>
      <c r="K23" s="75"/>
      <c r="L23" s="75">
        <f t="shared" si="4"/>
        <v>15400</v>
      </c>
      <c r="M23" s="75">
        <f t="shared" si="3"/>
        <v>76500</v>
      </c>
      <c r="N23" s="75">
        <f t="shared" si="5"/>
        <v>270100</v>
      </c>
      <c r="O23" s="75">
        <f t="shared" si="6"/>
        <v>62400</v>
      </c>
      <c r="P23" s="75"/>
      <c r="Q23" s="75">
        <f t="shared" si="2"/>
        <v>409000</v>
      </c>
    </row>
    <row r="24" ht="12.95" customHeight="1" spans="1:17">
      <c r="A24" s="77">
        <v>18</v>
      </c>
      <c r="B24" s="78" t="s">
        <v>29</v>
      </c>
      <c r="C24" s="75">
        <v>129400</v>
      </c>
      <c r="D24" s="75">
        <v>227400</v>
      </c>
      <c r="E24" s="75">
        <v>55700</v>
      </c>
      <c r="F24" s="75"/>
      <c r="G24" s="75">
        <f t="shared" si="1"/>
        <v>412500</v>
      </c>
      <c r="H24" s="27">
        <v>4900</v>
      </c>
      <c r="I24" s="27">
        <v>9100</v>
      </c>
      <c r="J24" s="75">
        <v>2100</v>
      </c>
      <c r="K24" s="75"/>
      <c r="L24" s="75">
        <f t="shared" si="4"/>
        <v>16100</v>
      </c>
      <c r="M24" s="75">
        <f t="shared" si="3"/>
        <v>134300</v>
      </c>
      <c r="N24" s="75">
        <f t="shared" si="5"/>
        <v>236500</v>
      </c>
      <c r="O24" s="75">
        <f t="shared" si="6"/>
        <v>57800</v>
      </c>
      <c r="P24" s="75"/>
      <c r="Q24" s="75">
        <f t="shared" si="2"/>
        <v>428600</v>
      </c>
    </row>
    <row r="25" ht="12.95" customHeight="1" spans="1:17">
      <c r="A25" s="77">
        <v>19</v>
      </c>
      <c r="B25" s="78" t="s">
        <v>30</v>
      </c>
      <c r="C25" s="75">
        <v>38400</v>
      </c>
      <c r="D25" s="75">
        <v>154400</v>
      </c>
      <c r="E25" s="75">
        <v>34500</v>
      </c>
      <c r="F25" s="75"/>
      <c r="G25" s="75">
        <f t="shared" si="1"/>
        <v>227300</v>
      </c>
      <c r="H25" s="27">
        <v>2100</v>
      </c>
      <c r="I25" s="27">
        <v>6300</v>
      </c>
      <c r="J25" s="75">
        <v>1400</v>
      </c>
      <c r="K25" s="75"/>
      <c r="L25" s="75">
        <f t="shared" si="4"/>
        <v>9800</v>
      </c>
      <c r="M25" s="75">
        <f t="shared" si="3"/>
        <v>40500</v>
      </c>
      <c r="N25" s="75">
        <f t="shared" si="5"/>
        <v>160700</v>
      </c>
      <c r="O25" s="75">
        <f t="shared" si="6"/>
        <v>35900</v>
      </c>
      <c r="P25" s="75"/>
      <c r="Q25" s="75">
        <f t="shared" si="2"/>
        <v>237100</v>
      </c>
    </row>
    <row r="26" ht="12.95" customHeight="1" spans="1:17">
      <c r="A26" s="77">
        <v>20</v>
      </c>
      <c r="B26" s="78" t="s">
        <v>31</v>
      </c>
      <c r="C26" s="75">
        <v>30600</v>
      </c>
      <c r="D26" s="75">
        <v>1668400</v>
      </c>
      <c r="E26" s="75">
        <v>209300</v>
      </c>
      <c r="F26" s="75"/>
      <c r="G26" s="75">
        <f t="shared" si="1"/>
        <v>1908300</v>
      </c>
      <c r="H26" s="27">
        <v>1400</v>
      </c>
      <c r="I26" s="27">
        <v>62300</v>
      </c>
      <c r="J26" s="75">
        <v>8400</v>
      </c>
      <c r="K26" s="75"/>
      <c r="L26" s="75">
        <f t="shared" si="4"/>
        <v>72100</v>
      </c>
      <c r="M26" s="75">
        <f t="shared" si="3"/>
        <v>32000</v>
      </c>
      <c r="N26" s="75">
        <f t="shared" si="5"/>
        <v>1730700</v>
      </c>
      <c r="O26" s="75">
        <f t="shared" si="6"/>
        <v>217700</v>
      </c>
      <c r="P26" s="75"/>
      <c r="Q26" s="75">
        <f t="shared" si="2"/>
        <v>1980400</v>
      </c>
    </row>
    <row r="27" ht="12.95" customHeight="1" spans="1:17">
      <c r="A27" s="77">
        <v>21</v>
      </c>
      <c r="B27" s="78" t="s">
        <v>32</v>
      </c>
      <c r="C27" s="75"/>
      <c r="D27" s="75">
        <v>76800</v>
      </c>
      <c r="E27" s="75">
        <v>18800</v>
      </c>
      <c r="F27" s="75"/>
      <c r="G27" s="75">
        <f t="shared" si="1"/>
        <v>95600</v>
      </c>
      <c r="H27" s="27"/>
      <c r="I27" s="27">
        <v>3500</v>
      </c>
      <c r="J27" s="75">
        <v>700</v>
      </c>
      <c r="K27" s="75"/>
      <c r="L27" s="75">
        <f t="shared" si="4"/>
        <v>4200</v>
      </c>
      <c r="M27" s="75"/>
      <c r="N27" s="75">
        <f t="shared" si="5"/>
        <v>80300</v>
      </c>
      <c r="O27" s="75">
        <f t="shared" si="6"/>
        <v>19500</v>
      </c>
      <c r="P27" s="75"/>
      <c r="Q27" s="75">
        <f t="shared" si="2"/>
        <v>99800</v>
      </c>
    </row>
    <row r="28" ht="12.95" customHeight="1" spans="1:17">
      <c r="A28" s="77">
        <v>22</v>
      </c>
      <c r="B28" s="78" t="s">
        <v>33</v>
      </c>
      <c r="C28" s="75"/>
      <c r="D28" s="75">
        <v>1553100</v>
      </c>
      <c r="E28" s="75">
        <v>236800</v>
      </c>
      <c r="F28" s="75"/>
      <c r="G28" s="75">
        <f t="shared" si="1"/>
        <v>1789900</v>
      </c>
      <c r="H28" s="27"/>
      <c r="I28" s="27">
        <v>58100</v>
      </c>
      <c r="J28" s="75">
        <v>9100</v>
      </c>
      <c r="K28" s="75"/>
      <c r="L28" s="75">
        <f t="shared" si="4"/>
        <v>67200</v>
      </c>
      <c r="M28" s="75"/>
      <c r="N28" s="75">
        <f t="shared" si="5"/>
        <v>1611200</v>
      </c>
      <c r="O28" s="75">
        <f t="shared" si="6"/>
        <v>245900</v>
      </c>
      <c r="P28" s="75"/>
      <c r="Q28" s="75">
        <f t="shared" si="2"/>
        <v>1857100</v>
      </c>
    </row>
    <row r="29" ht="12.95" customHeight="1" spans="1:17">
      <c r="A29" s="77">
        <v>23</v>
      </c>
      <c r="B29" s="78" t="s">
        <v>34</v>
      </c>
      <c r="C29" s="75"/>
      <c r="D29" s="75">
        <v>889800</v>
      </c>
      <c r="E29" s="75">
        <v>80800</v>
      </c>
      <c r="F29" s="75"/>
      <c r="G29" s="75">
        <f t="shared" si="1"/>
        <v>970600</v>
      </c>
      <c r="H29" s="27"/>
      <c r="I29" s="27">
        <v>33600</v>
      </c>
      <c r="J29" s="75">
        <v>3500</v>
      </c>
      <c r="K29" s="75"/>
      <c r="L29" s="75">
        <f t="shared" si="4"/>
        <v>37100</v>
      </c>
      <c r="M29" s="75"/>
      <c r="N29" s="75">
        <f t="shared" si="5"/>
        <v>923400</v>
      </c>
      <c r="O29" s="75">
        <f t="shared" si="6"/>
        <v>84300</v>
      </c>
      <c r="P29" s="75"/>
      <c r="Q29" s="75">
        <f t="shared" si="2"/>
        <v>1007700</v>
      </c>
    </row>
    <row r="30" ht="12.95" customHeight="1" spans="1:17">
      <c r="A30" s="77">
        <v>24</v>
      </c>
      <c r="B30" s="78" t="s">
        <v>35</v>
      </c>
      <c r="C30" s="75"/>
      <c r="D30" s="75">
        <v>193600</v>
      </c>
      <c r="E30" s="75">
        <v>65900</v>
      </c>
      <c r="F30" s="75"/>
      <c r="G30" s="75">
        <f t="shared" si="1"/>
        <v>259500</v>
      </c>
      <c r="H30" s="27"/>
      <c r="I30" s="27">
        <v>7700</v>
      </c>
      <c r="J30" s="75">
        <v>2800</v>
      </c>
      <c r="K30" s="75"/>
      <c r="L30" s="75">
        <f t="shared" si="4"/>
        <v>10500</v>
      </c>
      <c r="M30" s="75"/>
      <c r="N30" s="75">
        <f t="shared" si="5"/>
        <v>201300</v>
      </c>
      <c r="O30" s="75">
        <f t="shared" si="6"/>
        <v>68700</v>
      </c>
      <c r="P30" s="75"/>
      <c r="Q30" s="75">
        <f t="shared" si="2"/>
        <v>270000</v>
      </c>
    </row>
    <row r="31" ht="12.95" customHeight="1" spans="1:17">
      <c r="A31" s="77">
        <v>25</v>
      </c>
      <c r="B31" s="78" t="s">
        <v>36</v>
      </c>
      <c r="C31" s="75"/>
      <c r="D31" s="75">
        <v>444500</v>
      </c>
      <c r="E31" s="75">
        <v>67400</v>
      </c>
      <c r="F31" s="75"/>
      <c r="G31" s="75">
        <f t="shared" si="1"/>
        <v>511900</v>
      </c>
      <c r="H31" s="27"/>
      <c r="I31" s="27">
        <v>16800</v>
      </c>
      <c r="J31" s="75">
        <v>2800</v>
      </c>
      <c r="K31" s="75"/>
      <c r="L31" s="75">
        <f t="shared" si="4"/>
        <v>19600</v>
      </c>
      <c r="M31" s="75"/>
      <c r="N31" s="75">
        <f t="shared" si="5"/>
        <v>461300</v>
      </c>
      <c r="O31" s="75">
        <f t="shared" si="6"/>
        <v>70200</v>
      </c>
      <c r="P31" s="75"/>
      <c r="Q31" s="75">
        <f t="shared" si="2"/>
        <v>531500</v>
      </c>
    </row>
    <row r="32" ht="12.95" customHeight="1" spans="1:17">
      <c r="A32" s="77">
        <v>26</v>
      </c>
      <c r="B32" s="78" t="s">
        <v>37</v>
      </c>
      <c r="C32" s="75"/>
      <c r="D32" s="75">
        <v>2885100</v>
      </c>
      <c r="E32" s="75">
        <v>397500</v>
      </c>
      <c r="F32" s="75"/>
      <c r="G32" s="75">
        <f t="shared" si="1"/>
        <v>3282600</v>
      </c>
      <c r="H32" s="27"/>
      <c r="I32" s="27">
        <v>107800</v>
      </c>
      <c r="J32" s="75">
        <v>15400</v>
      </c>
      <c r="K32" s="75"/>
      <c r="L32" s="75">
        <f t="shared" si="4"/>
        <v>123200</v>
      </c>
      <c r="M32" s="75"/>
      <c r="N32" s="75">
        <f t="shared" si="5"/>
        <v>2992900</v>
      </c>
      <c r="O32" s="75">
        <f t="shared" si="6"/>
        <v>412900</v>
      </c>
      <c r="P32" s="75"/>
      <c r="Q32" s="75">
        <f t="shared" si="2"/>
        <v>3405800</v>
      </c>
    </row>
    <row r="33" ht="12.95" customHeight="1" spans="1:17">
      <c r="A33" s="77">
        <v>27</v>
      </c>
      <c r="B33" s="78" t="s">
        <v>38</v>
      </c>
      <c r="C33" s="75"/>
      <c r="D33" s="75">
        <v>2158400</v>
      </c>
      <c r="E33" s="75">
        <v>37600</v>
      </c>
      <c r="F33" s="75"/>
      <c r="G33" s="75">
        <f t="shared" si="1"/>
        <v>2196000</v>
      </c>
      <c r="H33" s="27"/>
      <c r="I33" s="27">
        <v>80500</v>
      </c>
      <c r="J33" s="75">
        <v>1400</v>
      </c>
      <c r="K33" s="75"/>
      <c r="L33" s="75">
        <f t="shared" si="4"/>
        <v>81900</v>
      </c>
      <c r="M33" s="75"/>
      <c r="N33" s="75">
        <f t="shared" si="5"/>
        <v>2238900</v>
      </c>
      <c r="O33" s="75">
        <f t="shared" si="6"/>
        <v>39000</v>
      </c>
      <c r="P33" s="75"/>
      <c r="Q33" s="75">
        <f t="shared" si="2"/>
        <v>2277900</v>
      </c>
    </row>
    <row r="34" ht="12.95" customHeight="1" spans="1:17">
      <c r="A34" s="77">
        <v>28</v>
      </c>
      <c r="B34" s="78" t="s">
        <v>39</v>
      </c>
      <c r="C34" s="75"/>
      <c r="D34" s="75">
        <v>2167800</v>
      </c>
      <c r="E34" s="75">
        <v>82300</v>
      </c>
      <c r="F34" s="75"/>
      <c r="G34" s="75">
        <f t="shared" si="1"/>
        <v>2250100</v>
      </c>
      <c r="H34" s="27"/>
      <c r="I34" s="27">
        <v>81200</v>
      </c>
      <c r="J34" s="75">
        <v>3500</v>
      </c>
      <c r="K34" s="75"/>
      <c r="L34" s="75">
        <f t="shared" si="4"/>
        <v>84700</v>
      </c>
      <c r="M34" s="75"/>
      <c r="N34" s="75">
        <f t="shared" si="5"/>
        <v>2249000</v>
      </c>
      <c r="O34" s="75">
        <f t="shared" si="6"/>
        <v>85800</v>
      </c>
      <c r="P34" s="75"/>
      <c r="Q34" s="75">
        <f t="shared" si="2"/>
        <v>2334800</v>
      </c>
    </row>
    <row r="35" ht="12.95" customHeight="1" spans="1:17">
      <c r="A35" s="77">
        <v>29</v>
      </c>
      <c r="B35" s="79" t="s">
        <v>40</v>
      </c>
      <c r="C35" s="75"/>
      <c r="D35" s="75">
        <v>644400</v>
      </c>
      <c r="E35" s="75">
        <v>109800</v>
      </c>
      <c r="F35" s="75"/>
      <c r="G35" s="75">
        <f t="shared" si="1"/>
        <v>754200</v>
      </c>
      <c r="H35" s="27"/>
      <c r="I35" s="27">
        <v>24500</v>
      </c>
      <c r="J35" s="75">
        <v>4200</v>
      </c>
      <c r="K35" s="75"/>
      <c r="L35" s="75">
        <f t="shared" si="4"/>
        <v>28700</v>
      </c>
      <c r="M35" s="75"/>
      <c r="N35" s="75">
        <f t="shared" si="5"/>
        <v>668900</v>
      </c>
      <c r="O35" s="75">
        <f t="shared" si="6"/>
        <v>114000</v>
      </c>
      <c r="P35" s="75"/>
      <c r="Q35" s="75">
        <f t="shared" si="2"/>
        <v>782900</v>
      </c>
    </row>
    <row r="36" ht="12.95" customHeight="1" spans="1:17">
      <c r="A36" s="77">
        <v>30</v>
      </c>
      <c r="B36" s="78" t="s">
        <v>41</v>
      </c>
      <c r="C36" s="75"/>
      <c r="D36" s="75">
        <v>606000</v>
      </c>
      <c r="E36" s="75">
        <v>113700</v>
      </c>
      <c r="F36" s="75"/>
      <c r="G36" s="75">
        <f t="shared" si="1"/>
        <v>719700</v>
      </c>
      <c r="H36" s="27"/>
      <c r="I36" s="27">
        <v>23100</v>
      </c>
      <c r="J36" s="75">
        <v>4900</v>
      </c>
      <c r="K36" s="75"/>
      <c r="L36" s="75">
        <f t="shared" si="4"/>
        <v>28000</v>
      </c>
      <c r="M36" s="75"/>
      <c r="N36" s="75">
        <f t="shared" si="5"/>
        <v>629100</v>
      </c>
      <c r="O36" s="75">
        <f t="shared" si="6"/>
        <v>118600</v>
      </c>
      <c r="P36" s="75"/>
      <c r="Q36" s="75">
        <f t="shared" si="2"/>
        <v>747700</v>
      </c>
    </row>
    <row r="37" ht="12.95" customHeight="1" spans="1:17">
      <c r="A37" s="77">
        <v>31</v>
      </c>
      <c r="B37" s="78" t="s">
        <v>42</v>
      </c>
      <c r="C37" s="75"/>
      <c r="D37" s="75">
        <v>1213600</v>
      </c>
      <c r="E37" s="75">
        <v>157600</v>
      </c>
      <c r="F37" s="75"/>
      <c r="G37" s="75">
        <f t="shared" si="1"/>
        <v>1371200</v>
      </c>
      <c r="H37" s="27"/>
      <c r="I37" s="27">
        <v>45500</v>
      </c>
      <c r="J37" s="75">
        <v>6300</v>
      </c>
      <c r="K37" s="75"/>
      <c r="L37" s="75">
        <f t="shared" si="4"/>
        <v>51800</v>
      </c>
      <c r="M37" s="75"/>
      <c r="N37" s="75">
        <f t="shared" si="5"/>
        <v>1259100</v>
      </c>
      <c r="O37" s="75">
        <f t="shared" si="6"/>
        <v>163900</v>
      </c>
      <c r="P37" s="75"/>
      <c r="Q37" s="75">
        <f t="shared" si="2"/>
        <v>1423000</v>
      </c>
    </row>
    <row r="38" ht="12.95" customHeight="1" spans="1:17">
      <c r="A38" s="77">
        <v>32</v>
      </c>
      <c r="B38" s="78" t="s">
        <v>43</v>
      </c>
      <c r="C38" s="75"/>
      <c r="D38" s="75"/>
      <c r="E38" s="75"/>
      <c r="F38" s="75">
        <v>45500</v>
      </c>
      <c r="G38" s="75">
        <f t="shared" si="1"/>
        <v>45500</v>
      </c>
      <c r="H38" s="27"/>
      <c r="I38" s="27"/>
      <c r="J38" s="83"/>
      <c r="K38" s="75">
        <v>2100</v>
      </c>
      <c r="L38" s="75">
        <f t="shared" si="4"/>
        <v>2100</v>
      </c>
      <c r="M38" s="75"/>
      <c r="N38" s="75"/>
      <c r="O38" s="75"/>
      <c r="P38" s="75">
        <f>F38+K38</f>
        <v>47600</v>
      </c>
      <c r="Q38" s="75">
        <f t="shared" si="2"/>
        <v>47600</v>
      </c>
    </row>
  </sheetData>
  <mergeCells count="20">
    <mergeCell ref="A1:Q1"/>
    <mergeCell ref="O2:Q2"/>
    <mergeCell ref="C3:G3"/>
    <mergeCell ref="H3:L3"/>
    <mergeCell ref="M3:P3"/>
    <mergeCell ref="D4:E4"/>
    <mergeCell ref="I4:J4"/>
    <mergeCell ref="N4:O4"/>
    <mergeCell ref="A6:B6"/>
    <mergeCell ref="A3:A5"/>
    <mergeCell ref="B3:B5"/>
    <mergeCell ref="C4:C5"/>
    <mergeCell ref="F4:F5"/>
    <mergeCell ref="G4:G5"/>
    <mergeCell ref="H4:H5"/>
    <mergeCell ref="K4:K5"/>
    <mergeCell ref="L4:L5"/>
    <mergeCell ref="M4:M5"/>
    <mergeCell ref="P4:P5"/>
    <mergeCell ref="Q3:Q5"/>
  </mergeCells>
  <pageMargins left="0.75" right="0.75" top="0.786805555555556" bottom="0.118055555555556" header="0.432638888888889" footer="0.196527777777778"/>
  <pageSetup paperSize="9" orientation="landscape" horizontalDpi="600"/>
  <headerFooter alignWithMargins="0" scaleWithDoc="0">
    <oddHeader>&amp;L&amp;8附表1：</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9"/>
  <sheetViews>
    <sheetView topLeftCell="A7" workbookViewId="0">
      <selection activeCell="AE15" sqref="AE15"/>
    </sheetView>
  </sheetViews>
  <sheetFormatPr defaultColWidth="9" defaultRowHeight="14.25"/>
  <cols>
    <col min="1" max="1" width="2.625" style="2" customWidth="1"/>
    <col min="2" max="2" width="11.5416666666667" style="2" customWidth="1"/>
    <col min="3" max="4" width="4.29166666666667" style="1" customWidth="1"/>
    <col min="5" max="5" width="4.525" style="1" customWidth="1"/>
    <col min="6" max="6" width="3.06666666666667" style="1" customWidth="1"/>
    <col min="7" max="7" width="4.525" style="1" customWidth="1"/>
    <col min="8" max="8" width="6.53333333333333" style="1" customWidth="1"/>
    <col min="9" max="9" width="6.28333333333333" style="1" customWidth="1"/>
    <col min="10" max="10" width="5.53333333333333" style="1" customWidth="1"/>
    <col min="11" max="11" width="4.04166666666667" style="1" customWidth="1"/>
    <col min="12" max="12" width="5.81666666666667" style="1" customWidth="1"/>
    <col min="13" max="13" width="3.75" style="1" customWidth="1"/>
    <col min="14" max="14" width="6" style="1" customWidth="1"/>
    <col min="15" max="15" width="6.625" style="1" customWidth="1"/>
    <col min="16" max="16" width="5.775" style="1" customWidth="1"/>
    <col min="17" max="17" width="4.63333333333333" style="1" customWidth="1"/>
    <col min="18" max="18" width="6.50833333333333" style="1" customWidth="1"/>
    <col min="19" max="19" width="6" style="1" customWidth="1"/>
    <col min="20" max="20" width="6.625" style="1" customWidth="1"/>
    <col min="21" max="21" width="6.25" style="1" customWidth="1"/>
    <col min="22" max="22" width="4.75" style="1" customWidth="1"/>
    <col min="23" max="23" width="6.625" style="1" customWidth="1"/>
    <col min="24" max="24" width="4.74166666666667" style="2" customWidth="1"/>
    <col min="25" max="25" width="4.625" style="2" customWidth="1"/>
    <col min="26" max="16372" width="9" style="2"/>
  </cols>
  <sheetData>
    <row r="1" s="43" customFormat="1" ht="30" customHeight="1" spans="1:24">
      <c r="A1" s="44" t="s">
        <v>64</v>
      </c>
      <c r="B1" s="44"/>
      <c r="C1" s="44"/>
      <c r="D1" s="44"/>
      <c r="E1" s="44"/>
      <c r="F1" s="44"/>
      <c r="G1" s="44"/>
      <c r="H1" s="44"/>
      <c r="I1" s="44"/>
      <c r="J1" s="44"/>
      <c r="K1" s="44"/>
      <c r="L1" s="44"/>
      <c r="M1" s="44"/>
      <c r="N1" s="44"/>
      <c r="O1" s="44"/>
      <c r="P1" s="44"/>
      <c r="Q1" s="44"/>
      <c r="R1" s="44"/>
      <c r="S1" s="44"/>
      <c r="T1" s="44"/>
      <c r="U1" s="44"/>
      <c r="V1" s="44"/>
      <c r="W1" s="44"/>
      <c r="X1" s="44"/>
    </row>
    <row r="2" s="43" customFormat="1" ht="12" customHeight="1" spans="1:24">
      <c r="A2" s="45"/>
      <c r="B2" s="45"/>
      <c r="C2" s="45"/>
      <c r="D2" s="45"/>
      <c r="E2" s="45"/>
      <c r="F2" s="45"/>
      <c r="G2" s="45"/>
      <c r="H2" s="45"/>
      <c r="I2" s="58" t="s">
        <v>65</v>
      </c>
      <c r="J2" s="58"/>
      <c r="K2" s="58"/>
      <c r="L2" s="58"/>
      <c r="M2" s="58"/>
      <c r="N2" s="58"/>
      <c r="O2" s="58"/>
      <c r="P2" s="58"/>
      <c r="Q2" s="58"/>
      <c r="R2" s="58"/>
      <c r="S2" s="58"/>
      <c r="T2" s="58"/>
      <c r="U2" s="58"/>
      <c r="V2" s="58"/>
      <c r="W2" s="58"/>
      <c r="X2" s="58"/>
    </row>
    <row r="3" s="43" customFormat="1" ht="23" customHeight="1" spans="1:24">
      <c r="A3" s="46" t="s">
        <v>1</v>
      </c>
      <c r="B3" s="47" t="s">
        <v>2</v>
      </c>
      <c r="C3" s="48" t="s">
        <v>66</v>
      </c>
      <c r="D3" s="48"/>
      <c r="E3" s="48"/>
      <c r="F3" s="48"/>
      <c r="G3" s="48"/>
      <c r="H3" s="48" t="s">
        <v>67</v>
      </c>
      <c r="I3" s="48"/>
      <c r="J3" s="48"/>
      <c r="K3" s="48"/>
      <c r="L3" s="48"/>
      <c r="M3" s="47" t="s">
        <v>68</v>
      </c>
      <c r="N3" s="48" t="s">
        <v>69</v>
      </c>
      <c r="O3" s="48"/>
      <c r="P3" s="48"/>
      <c r="Q3" s="48"/>
      <c r="R3" s="48"/>
      <c r="S3" s="48" t="s">
        <v>70</v>
      </c>
      <c r="T3" s="48"/>
      <c r="U3" s="48"/>
      <c r="V3" s="48"/>
      <c r="W3" s="48"/>
      <c r="X3" s="48"/>
    </row>
    <row r="4" s="43" customFormat="1" ht="17" customHeight="1" spans="1:24">
      <c r="A4" s="49"/>
      <c r="B4" s="50"/>
      <c r="C4" s="47" t="s">
        <v>7</v>
      </c>
      <c r="D4" s="51" t="s">
        <v>8</v>
      </c>
      <c r="E4" s="52"/>
      <c r="F4" s="47" t="s">
        <v>9</v>
      </c>
      <c r="G4" s="47" t="s">
        <v>10</v>
      </c>
      <c r="H4" s="47" t="s">
        <v>59</v>
      </c>
      <c r="I4" s="51" t="s">
        <v>60</v>
      </c>
      <c r="J4" s="52"/>
      <c r="K4" s="47" t="s">
        <v>61</v>
      </c>
      <c r="L4" s="47" t="s">
        <v>10</v>
      </c>
      <c r="M4" s="50"/>
      <c r="N4" s="47" t="s">
        <v>59</v>
      </c>
      <c r="O4" s="59" t="s">
        <v>60</v>
      </c>
      <c r="P4" s="60"/>
      <c r="Q4" s="47" t="s">
        <v>61</v>
      </c>
      <c r="R4" s="47" t="s">
        <v>10</v>
      </c>
      <c r="S4" s="48" t="s">
        <v>59</v>
      </c>
      <c r="T4" s="48" t="s">
        <v>60</v>
      </c>
      <c r="U4" s="48"/>
      <c r="V4" s="48" t="s">
        <v>61</v>
      </c>
      <c r="W4" s="48" t="s">
        <v>10</v>
      </c>
      <c r="X4" s="48"/>
    </row>
    <row r="5" s="43" customFormat="1" ht="18" customHeight="1" spans="1:24">
      <c r="A5" s="49"/>
      <c r="B5" s="50"/>
      <c r="C5" s="53"/>
      <c r="D5" s="48" t="s">
        <v>8</v>
      </c>
      <c r="E5" s="54" t="s">
        <v>63</v>
      </c>
      <c r="F5" s="53"/>
      <c r="G5" s="53"/>
      <c r="H5" s="53"/>
      <c r="I5" s="48" t="s">
        <v>8</v>
      </c>
      <c r="J5" s="48" t="s">
        <v>63</v>
      </c>
      <c r="K5" s="53"/>
      <c r="L5" s="53"/>
      <c r="M5" s="53"/>
      <c r="N5" s="53"/>
      <c r="O5" s="48" t="s">
        <v>8</v>
      </c>
      <c r="P5" s="48" t="s">
        <v>63</v>
      </c>
      <c r="Q5" s="53"/>
      <c r="R5" s="53"/>
      <c r="S5" s="48"/>
      <c r="T5" s="48" t="s">
        <v>8</v>
      </c>
      <c r="U5" s="48" t="s">
        <v>63</v>
      </c>
      <c r="V5" s="48"/>
      <c r="W5" s="48"/>
      <c r="X5" s="48"/>
    </row>
    <row r="6" s="43" customFormat="1" ht="23" customHeight="1" spans="1:24">
      <c r="A6" s="55" t="s">
        <v>11</v>
      </c>
      <c r="B6" s="55"/>
      <c r="C6" s="54">
        <f>SUM(C7:C38)</f>
        <v>15868</v>
      </c>
      <c r="D6" s="54">
        <f t="shared" ref="D6:U6" si="0">SUM(D7:D38)</f>
        <v>23094</v>
      </c>
      <c r="E6" s="54">
        <f t="shared" si="0"/>
        <v>2576</v>
      </c>
      <c r="F6" s="54">
        <f t="shared" si="0"/>
        <v>58</v>
      </c>
      <c r="G6" s="54">
        <f t="shared" si="0"/>
        <v>41596</v>
      </c>
      <c r="H6" s="54">
        <f t="shared" si="0"/>
        <v>10389160</v>
      </c>
      <c r="I6" s="54">
        <f t="shared" si="0"/>
        <v>25865280</v>
      </c>
      <c r="J6" s="54">
        <f t="shared" si="0"/>
        <v>2885120</v>
      </c>
      <c r="K6" s="54">
        <f t="shared" si="0"/>
        <v>64960</v>
      </c>
      <c r="L6" s="54">
        <f t="shared" si="0"/>
        <v>39204520</v>
      </c>
      <c r="M6" s="61">
        <v>0.7</v>
      </c>
      <c r="N6" s="54">
        <f t="shared" ref="N6:V6" si="1">SUM(N7:N38)</f>
        <v>7272412</v>
      </c>
      <c r="O6" s="54">
        <f t="shared" si="1"/>
        <v>18105696</v>
      </c>
      <c r="P6" s="54">
        <f t="shared" si="1"/>
        <v>2019584</v>
      </c>
      <c r="Q6" s="54">
        <f t="shared" si="1"/>
        <v>45472</v>
      </c>
      <c r="R6" s="54">
        <f>SUM(N6:Q6)</f>
        <v>27443164</v>
      </c>
      <c r="S6" s="54">
        <f>SUM(S7:S38)</f>
        <v>7272500</v>
      </c>
      <c r="T6" s="54">
        <f t="shared" si="1"/>
        <v>18105600</v>
      </c>
      <c r="U6" s="54">
        <f t="shared" si="1"/>
        <v>2019700</v>
      </c>
      <c r="V6" s="54">
        <f t="shared" si="1"/>
        <v>45500</v>
      </c>
      <c r="W6" s="54">
        <f>SUM(S6:V6)</f>
        <v>27443300</v>
      </c>
      <c r="X6" s="48"/>
    </row>
    <row r="7" s="43" customFormat="1" ht="21" customHeight="1" spans="1:24">
      <c r="A7" s="48">
        <v>1</v>
      </c>
      <c r="B7" s="31" t="s">
        <v>12</v>
      </c>
      <c r="C7" s="48">
        <v>682</v>
      </c>
      <c r="D7" s="48"/>
      <c r="E7" s="48"/>
      <c r="F7" s="48"/>
      <c r="G7" s="48">
        <f>SUM(C7:F7)</f>
        <v>682</v>
      </c>
      <c r="H7" s="48">
        <f>C7*200*0.6</f>
        <v>81840</v>
      </c>
      <c r="I7" s="48"/>
      <c r="J7" s="48"/>
      <c r="K7" s="48"/>
      <c r="L7" s="48">
        <f>SUM(H7:K7)</f>
        <v>81840</v>
      </c>
      <c r="M7" s="61">
        <v>0.7</v>
      </c>
      <c r="N7" s="48">
        <f>H7*M7</f>
        <v>57288</v>
      </c>
      <c r="O7" s="48"/>
      <c r="P7" s="48"/>
      <c r="Q7" s="48"/>
      <c r="R7" s="48">
        <f>Q7+P7+O7+N7</f>
        <v>57288</v>
      </c>
      <c r="S7" s="48">
        <v>57300</v>
      </c>
      <c r="T7" s="48"/>
      <c r="U7" s="48"/>
      <c r="V7" s="48"/>
      <c r="W7" s="48">
        <f>V7+U7+T7+S7</f>
        <v>57300</v>
      </c>
      <c r="X7" s="62" t="s">
        <v>71</v>
      </c>
    </row>
    <row r="8" s="43" customFormat="1" ht="21" customHeight="1" spans="1:24">
      <c r="A8" s="48">
        <v>2</v>
      </c>
      <c r="B8" s="31" t="s">
        <v>13</v>
      </c>
      <c r="C8" s="48">
        <v>2079</v>
      </c>
      <c r="D8" s="48"/>
      <c r="E8" s="48"/>
      <c r="F8" s="48"/>
      <c r="G8" s="48">
        <f t="shared" ref="G8:G47" si="2">SUM(C8:F8)</f>
        <v>2079</v>
      </c>
      <c r="H8" s="48">
        <f>C8*200*0.6</f>
        <v>249480</v>
      </c>
      <c r="I8" s="48"/>
      <c r="J8" s="48"/>
      <c r="K8" s="48"/>
      <c r="L8" s="48">
        <f t="shared" ref="L8:L38" si="3">SUM(H8:K8)</f>
        <v>249480</v>
      </c>
      <c r="M8" s="61">
        <v>0.7</v>
      </c>
      <c r="N8" s="48">
        <f t="shared" ref="N8:N38" si="4">H8*M8</f>
        <v>174636</v>
      </c>
      <c r="O8" s="48"/>
      <c r="P8" s="48"/>
      <c r="Q8" s="48"/>
      <c r="R8" s="48">
        <f t="shared" ref="R8:R38" si="5">Q8+P8+O8+N8</f>
        <v>174636</v>
      </c>
      <c r="S8" s="48">
        <v>174600</v>
      </c>
      <c r="T8" s="48"/>
      <c r="U8" s="48"/>
      <c r="V8" s="48"/>
      <c r="W8" s="48">
        <f t="shared" ref="W7:W38" si="6">V8+U8+T8+S8</f>
        <v>174600</v>
      </c>
      <c r="X8" s="62"/>
    </row>
    <row r="9" s="43" customFormat="1" ht="21" customHeight="1" spans="1:24">
      <c r="A9" s="48">
        <v>3</v>
      </c>
      <c r="B9" s="31" t="s">
        <v>14</v>
      </c>
      <c r="C9" s="56">
        <v>1116</v>
      </c>
      <c r="D9" s="48"/>
      <c r="E9" s="48"/>
      <c r="F9" s="48"/>
      <c r="G9" s="48">
        <f t="shared" si="2"/>
        <v>1116</v>
      </c>
      <c r="H9" s="48">
        <f>C9*200*0.6</f>
        <v>133920</v>
      </c>
      <c r="I9" s="48"/>
      <c r="J9" s="48"/>
      <c r="K9" s="48"/>
      <c r="L9" s="48">
        <f t="shared" si="3"/>
        <v>133920</v>
      </c>
      <c r="M9" s="61">
        <v>0.7</v>
      </c>
      <c r="N9" s="48">
        <f t="shared" si="4"/>
        <v>93744</v>
      </c>
      <c r="O9" s="48"/>
      <c r="P9" s="48"/>
      <c r="Q9" s="48"/>
      <c r="R9" s="48">
        <f t="shared" si="5"/>
        <v>93744</v>
      </c>
      <c r="S9" s="48">
        <v>93700</v>
      </c>
      <c r="T9" s="48"/>
      <c r="U9" s="48"/>
      <c r="V9" s="48"/>
      <c r="W9" s="48">
        <f t="shared" si="6"/>
        <v>93700</v>
      </c>
      <c r="X9" s="62"/>
    </row>
    <row r="10" s="43" customFormat="1" ht="21" customHeight="1" spans="1:24">
      <c r="A10" s="48">
        <v>4</v>
      </c>
      <c r="B10" s="31" t="s">
        <v>15</v>
      </c>
      <c r="C10" s="56">
        <v>1318</v>
      </c>
      <c r="D10" s="48"/>
      <c r="E10" s="48"/>
      <c r="F10" s="48"/>
      <c r="G10" s="48">
        <f t="shared" si="2"/>
        <v>1318</v>
      </c>
      <c r="H10" s="48">
        <f>C10*200*0.6</f>
        <v>158160</v>
      </c>
      <c r="I10" s="48"/>
      <c r="J10" s="48"/>
      <c r="K10" s="48"/>
      <c r="L10" s="48">
        <f t="shared" si="3"/>
        <v>158160</v>
      </c>
      <c r="M10" s="61">
        <v>0.7</v>
      </c>
      <c r="N10" s="48">
        <f t="shared" si="4"/>
        <v>110712</v>
      </c>
      <c r="O10" s="48"/>
      <c r="P10" s="48"/>
      <c r="Q10" s="48"/>
      <c r="R10" s="48">
        <f t="shared" si="5"/>
        <v>110712</v>
      </c>
      <c r="S10" s="48">
        <v>110700</v>
      </c>
      <c r="T10" s="48"/>
      <c r="U10" s="48"/>
      <c r="V10" s="48"/>
      <c r="W10" s="48">
        <f t="shared" si="6"/>
        <v>110700</v>
      </c>
      <c r="X10" s="62"/>
    </row>
    <row r="11" s="43" customFormat="1" ht="21" customHeight="1" spans="1:24">
      <c r="A11" s="48">
        <v>5</v>
      </c>
      <c r="B11" s="31" t="s">
        <v>16</v>
      </c>
      <c r="C11" s="56">
        <v>2188</v>
      </c>
      <c r="D11" s="48"/>
      <c r="E11" s="48"/>
      <c r="F11" s="56"/>
      <c r="G11" s="48">
        <f t="shared" si="2"/>
        <v>2188</v>
      </c>
      <c r="H11" s="48">
        <f>C11*200*0.6</f>
        <v>262560</v>
      </c>
      <c r="I11" s="48"/>
      <c r="J11" s="48"/>
      <c r="K11" s="48"/>
      <c r="L11" s="48">
        <f t="shared" si="3"/>
        <v>262560</v>
      </c>
      <c r="M11" s="61">
        <v>0.7</v>
      </c>
      <c r="N11" s="48">
        <f t="shared" si="4"/>
        <v>183792</v>
      </c>
      <c r="O11" s="48"/>
      <c r="P11" s="48"/>
      <c r="Q11" s="48"/>
      <c r="R11" s="48">
        <f t="shared" si="5"/>
        <v>183792</v>
      </c>
      <c r="S11" s="48">
        <v>183800</v>
      </c>
      <c r="T11" s="48"/>
      <c r="U11" s="48"/>
      <c r="V11" s="48"/>
      <c r="W11" s="48">
        <f t="shared" si="6"/>
        <v>183800</v>
      </c>
      <c r="X11" s="62"/>
    </row>
    <row r="12" s="43" customFormat="1" ht="21" customHeight="1" spans="1:24">
      <c r="A12" s="48">
        <v>6</v>
      </c>
      <c r="B12" s="31" t="s">
        <v>17</v>
      </c>
      <c r="C12" s="14">
        <v>1371</v>
      </c>
      <c r="D12" s="30"/>
      <c r="E12" s="30"/>
      <c r="F12" s="30"/>
      <c r="G12" s="48">
        <f t="shared" si="2"/>
        <v>1371</v>
      </c>
      <c r="H12" s="48">
        <f>C12*200*5.6</f>
        <v>1535520</v>
      </c>
      <c r="I12" s="48"/>
      <c r="J12" s="48"/>
      <c r="K12" s="48"/>
      <c r="L12" s="48">
        <f t="shared" si="3"/>
        <v>1535520</v>
      </c>
      <c r="M12" s="61">
        <v>0.7</v>
      </c>
      <c r="N12" s="48">
        <f t="shared" si="4"/>
        <v>1074864</v>
      </c>
      <c r="O12" s="48"/>
      <c r="P12" s="48"/>
      <c r="Q12" s="48"/>
      <c r="R12" s="48">
        <f t="shared" si="5"/>
        <v>1074864</v>
      </c>
      <c r="S12" s="48">
        <v>1074900</v>
      </c>
      <c r="T12" s="48"/>
      <c r="U12" s="48"/>
      <c r="V12" s="48"/>
      <c r="W12" s="48">
        <f t="shared" si="6"/>
        <v>1074900</v>
      </c>
      <c r="X12" s="62"/>
    </row>
    <row r="13" s="43" customFormat="1" ht="21" customHeight="1" spans="1:24">
      <c r="A13" s="48">
        <v>7</v>
      </c>
      <c r="B13" s="31" t="s">
        <v>18</v>
      </c>
      <c r="C13" s="14">
        <v>698</v>
      </c>
      <c r="D13" s="30"/>
      <c r="E13" s="30"/>
      <c r="F13" s="30"/>
      <c r="G13" s="48">
        <f t="shared" si="2"/>
        <v>698</v>
      </c>
      <c r="H13" s="48">
        <f t="shared" ref="H13:H26" si="7">C13*200*5.6</f>
        <v>781760</v>
      </c>
      <c r="I13" s="48"/>
      <c r="J13" s="48"/>
      <c r="K13" s="48"/>
      <c r="L13" s="48">
        <f t="shared" si="3"/>
        <v>781760</v>
      </c>
      <c r="M13" s="61">
        <v>0.7</v>
      </c>
      <c r="N13" s="48">
        <f t="shared" si="4"/>
        <v>547232</v>
      </c>
      <c r="O13" s="48"/>
      <c r="P13" s="48"/>
      <c r="Q13" s="48"/>
      <c r="R13" s="48">
        <f t="shared" si="5"/>
        <v>547232</v>
      </c>
      <c r="S13" s="48">
        <v>547200</v>
      </c>
      <c r="T13" s="48"/>
      <c r="U13" s="48"/>
      <c r="V13" s="48"/>
      <c r="W13" s="48">
        <f t="shared" si="6"/>
        <v>547200</v>
      </c>
      <c r="X13" s="62"/>
    </row>
    <row r="14" s="43" customFormat="1" ht="21" customHeight="1" spans="1:24">
      <c r="A14" s="48">
        <v>8</v>
      </c>
      <c r="B14" s="31" t="s">
        <v>19</v>
      </c>
      <c r="C14" s="14">
        <v>246</v>
      </c>
      <c r="D14" s="30"/>
      <c r="E14" s="30"/>
      <c r="F14" s="30"/>
      <c r="G14" s="48">
        <f t="shared" si="2"/>
        <v>246</v>
      </c>
      <c r="H14" s="48">
        <f t="shared" si="7"/>
        <v>275520</v>
      </c>
      <c r="I14" s="48"/>
      <c r="J14" s="48"/>
      <c r="K14" s="48"/>
      <c r="L14" s="48">
        <f t="shared" si="3"/>
        <v>275520</v>
      </c>
      <c r="M14" s="61">
        <v>0.7</v>
      </c>
      <c r="N14" s="48">
        <f t="shared" si="4"/>
        <v>192864</v>
      </c>
      <c r="O14" s="48"/>
      <c r="P14" s="48"/>
      <c r="Q14" s="48"/>
      <c r="R14" s="48">
        <f t="shared" si="5"/>
        <v>192864</v>
      </c>
      <c r="S14" s="48">
        <v>192900</v>
      </c>
      <c r="T14" s="48"/>
      <c r="U14" s="48"/>
      <c r="V14" s="48"/>
      <c r="W14" s="48">
        <f t="shared" si="6"/>
        <v>192900</v>
      </c>
      <c r="X14" s="62"/>
    </row>
    <row r="15" s="43" customFormat="1" ht="21" customHeight="1" spans="1:24">
      <c r="A15" s="48">
        <v>9</v>
      </c>
      <c r="B15" s="31" t="s">
        <v>20</v>
      </c>
      <c r="C15" s="14">
        <v>1413</v>
      </c>
      <c r="D15" s="30"/>
      <c r="E15" s="30"/>
      <c r="F15" s="30"/>
      <c r="G15" s="48">
        <f t="shared" si="2"/>
        <v>1413</v>
      </c>
      <c r="H15" s="48">
        <f t="shared" si="7"/>
        <v>1582560</v>
      </c>
      <c r="I15" s="48"/>
      <c r="J15" s="48"/>
      <c r="K15" s="48"/>
      <c r="L15" s="48">
        <f t="shared" si="3"/>
        <v>1582560</v>
      </c>
      <c r="M15" s="61">
        <v>0.7</v>
      </c>
      <c r="N15" s="48">
        <f t="shared" si="4"/>
        <v>1107792</v>
      </c>
      <c r="O15" s="48"/>
      <c r="P15" s="48"/>
      <c r="Q15" s="48"/>
      <c r="R15" s="48">
        <f t="shared" si="5"/>
        <v>1107792</v>
      </c>
      <c r="S15" s="48">
        <v>1107800</v>
      </c>
      <c r="T15" s="48"/>
      <c r="U15" s="48"/>
      <c r="V15" s="48"/>
      <c r="W15" s="48">
        <f t="shared" si="6"/>
        <v>1107800</v>
      </c>
      <c r="X15" s="62"/>
    </row>
    <row r="16" s="43" customFormat="1" ht="21" customHeight="1" spans="1:24">
      <c r="A16" s="48">
        <v>10</v>
      </c>
      <c r="B16" s="31" t="s">
        <v>21</v>
      </c>
      <c r="C16" s="14">
        <v>627</v>
      </c>
      <c r="D16" s="30"/>
      <c r="E16" s="30"/>
      <c r="F16" s="30"/>
      <c r="G16" s="48">
        <f t="shared" si="2"/>
        <v>627</v>
      </c>
      <c r="H16" s="48">
        <f t="shared" si="7"/>
        <v>702240</v>
      </c>
      <c r="I16" s="48"/>
      <c r="J16" s="48"/>
      <c r="K16" s="48"/>
      <c r="L16" s="48">
        <f t="shared" si="3"/>
        <v>702240</v>
      </c>
      <c r="M16" s="61">
        <v>0.7</v>
      </c>
      <c r="N16" s="48">
        <f t="shared" si="4"/>
        <v>491568</v>
      </c>
      <c r="O16" s="48"/>
      <c r="P16" s="48"/>
      <c r="Q16" s="48"/>
      <c r="R16" s="48">
        <f t="shared" si="5"/>
        <v>491568</v>
      </c>
      <c r="S16" s="48">
        <v>491600</v>
      </c>
      <c r="T16" s="48"/>
      <c r="U16" s="48"/>
      <c r="V16" s="48"/>
      <c r="W16" s="48">
        <f t="shared" si="6"/>
        <v>491600</v>
      </c>
      <c r="X16" s="62"/>
    </row>
    <row r="17" s="43" customFormat="1" ht="21" customHeight="1" spans="1:24">
      <c r="A17" s="48">
        <v>11</v>
      </c>
      <c r="B17" s="31" t="s">
        <v>22</v>
      </c>
      <c r="C17" s="14">
        <v>1586</v>
      </c>
      <c r="D17" s="30"/>
      <c r="E17" s="30"/>
      <c r="F17" s="30"/>
      <c r="G17" s="48">
        <f t="shared" si="2"/>
        <v>1586</v>
      </c>
      <c r="H17" s="48">
        <f t="shared" si="7"/>
        <v>1776320</v>
      </c>
      <c r="I17" s="48"/>
      <c r="J17" s="48"/>
      <c r="K17" s="48"/>
      <c r="L17" s="48">
        <f t="shared" si="3"/>
        <v>1776320</v>
      </c>
      <c r="M17" s="61">
        <v>0.7</v>
      </c>
      <c r="N17" s="48">
        <f t="shared" si="4"/>
        <v>1243424</v>
      </c>
      <c r="O17" s="48"/>
      <c r="P17" s="48"/>
      <c r="Q17" s="48"/>
      <c r="R17" s="48">
        <f t="shared" si="5"/>
        <v>1243424</v>
      </c>
      <c r="S17" s="48">
        <v>1243400</v>
      </c>
      <c r="T17" s="48"/>
      <c r="U17" s="48"/>
      <c r="V17" s="48"/>
      <c r="W17" s="48">
        <f t="shared" si="6"/>
        <v>1243400</v>
      </c>
      <c r="X17" s="62"/>
    </row>
    <row r="18" s="43" customFormat="1" ht="21" customHeight="1" spans="1:24">
      <c r="A18" s="48">
        <v>12</v>
      </c>
      <c r="B18" s="31" t="s">
        <v>23</v>
      </c>
      <c r="C18" s="14">
        <v>134</v>
      </c>
      <c r="D18" s="30"/>
      <c r="E18" s="30"/>
      <c r="F18" s="30"/>
      <c r="G18" s="48">
        <f t="shared" si="2"/>
        <v>134</v>
      </c>
      <c r="H18" s="48">
        <f t="shared" si="7"/>
        <v>150080</v>
      </c>
      <c r="I18" s="48"/>
      <c r="J18" s="48"/>
      <c r="K18" s="48"/>
      <c r="L18" s="48">
        <f t="shared" si="3"/>
        <v>150080</v>
      </c>
      <c r="M18" s="61">
        <v>0.7</v>
      </c>
      <c r="N18" s="48">
        <f t="shared" si="4"/>
        <v>105056</v>
      </c>
      <c r="O18" s="48"/>
      <c r="P18" s="48"/>
      <c r="Q18" s="48"/>
      <c r="R18" s="48">
        <f t="shared" si="5"/>
        <v>105056</v>
      </c>
      <c r="S18" s="48">
        <v>105100</v>
      </c>
      <c r="T18" s="48"/>
      <c r="U18" s="48"/>
      <c r="V18" s="48"/>
      <c r="W18" s="48">
        <f t="shared" si="6"/>
        <v>105100</v>
      </c>
      <c r="X18" s="62"/>
    </row>
    <row r="19" s="43" customFormat="1" ht="21" customHeight="1" spans="1:24">
      <c r="A19" s="48">
        <v>13</v>
      </c>
      <c r="B19" s="31" t="s">
        <v>24</v>
      </c>
      <c r="C19" s="14">
        <v>937</v>
      </c>
      <c r="D19" s="30"/>
      <c r="E19" s="30"/>
      <c r="F19" s="30"/>
      <c r="G19" s="48">
        <f t="shared" si="2"/>
        <v>937</v>
      </c>
      <c r="H19" s="48">
        <f t="shared" si="7"/>
        <v>1049440</v>
      </c>
      <c r="I19" s="48"/>
      <c r="J19" s="48"/>
      <c r="K19" s="48"/>
      <c r="L19" s="48">
        <f t="shared" si="3"/>
        <v>1049440</v>
      </c>
      <c r="M19" s="61">
        <v>0.7</v>
      </c>
      <c r="N19" s="48">
        <f t="shared" si="4"/>
        <v>734608</v>
      </c>
      <c r="O19" s="48"/>
      <c r="P19" s="48"/>
      <c r="Q19" s="48"/>
      <c r="R19" s="48">
        <f t="shared" si="5"/>
        <v>734608</v>
      </c>
      <c r="S19" s="48">
        <v>734600</v>
      </c>
      <c r="T19" s="48"/>
      <c r="U19" s="48"/>
      <c r="V19" s="48"/>
      <c r="W19" s="48">
        <f t="shared" si="6"/>
        <v>734600</v>
      </c>
      <c r="X19" s="62"/>
    </row>
    <row r="20" s="43" customFormat="1" ht="21" customHeight="1" spans="1:25">
      <c r="A20" s="48">
        <v>14</v>
      </c>
      <c r="B20" s="31" t="s">
        <v>25</v>
      </c>
      <c r="C20" s="14">
        <v>395</v>
      </c>
      <c r="D20" s="14">
        <v>2399</v>
      </c>
      <c r="E20" s="14">
        <v>219</v>
      </c>
      <c r="F20" s="30"/>
      <c r="G20" s="48">
        <f t="shared" si="2"/>
        <v>3013</v>
      </c>
      <c r="H20" s="48">
        <f t="shared" si="7"/>
        <v>442400</v>
      </c>
      <c r="I20" s="48">
        <f>D20*200*5.6</f>
        <v>2686880</v>
      </c>
      <c r="J20" s="48">
        <f>E20*200*5.6</f>
        <v>245280</v>
      </c>
      <c r="K20" s="48"/>
      <c r="L20" s="48">
        <f t="shared" si="3"/>
        <v>3374560</v>
      </c>
      <c r="M20" s="61">
        <v>0.7</v>
      </c>
      <c r="N20" s="48">
        <f t="shared" si="4"/>
        <v>309680</v>
      </c>
      <c r="O20" s="48">
        <f t="shared" ref="O8:O38" si="8">I20*M20</f>
        <v>1880816</v>
      </c>
      <c r="P20" s="48">
        <f t="shared" ref="P8:P38" si="9">J20*M20</f>
        <v>171696</v>
      </c>
      <c r="Q20" s="48"/>
      <c r="R20" s="48">
        <f t="shared" si="5"/>
        <v>2362192</v>
      </c>
      <c r="S20" s="48">
        <v>309700</v>
      </c>
      <c r="T20" s="48">
        <v>1880800</v>
      </c>
      <c r="U20" s="48">
        <v>171700</v>
      </c>
      <c r="V20" s="48"/>
      <c r="W20" s="48">
        <f t="shared" si="6"/>
        <v>2362200</v>
      </c>
      <c r="X20" s="62"/>
      <c r="Y20" s="2"/>
    </row>
    <row r="21" s="43" customFormat="1" ht="21" customHeight="1" spans="1:25">
      <c r="A21" s="48">
        <v>15</v>
      </c>
      <c r="B21" s="31" t="s">
        <v>26</v>
      </c>
      <c r="C21" s="14">
        <v>358</v>
      </c>
      <c r="D21" s="14">
        <v>359</v>
      </c>
      <c r="E21" s="14">
        <v>85</v>
      </c>
      <c r="F21" s="30"/>
      <c r="G21" s="48">
        <f t="shared" si="2"/>
        <v>802</v>
      </c>
      <c r="H21" s="48">
        <f t="shared" si="7"/>
        <v>400960</v>
      </c>
      <c r="I21" s="48">
        <f>D21*200*5.6</f>
        <v>402080</v>
      </c>
      <c r="J21" s="48">
        <f t="shared" ref="J21:J37" si="10">E21*200*5.6</f>
        <v>95200</v>
      </c>
      <c r="K21" s="48"/>
      <c r="L21" s="48">
        <f t="shared" si="3"/>
        <v>898240</v>
      </c>
      <c r="M21" s="61">
        <v>0.7</v>
      </c>
      <c r="N21" s="48">
        <f t="shared" si="4"/>
        <v>280672</v>
      </c>
      <c r="O21" s="48">
        <f t="shared" si="8"/>
        <v>281456</v>
      </c>
      <c r="P21" s="48">
        <f t="shared" si="9"/>
        <v>66640</v>
      </c>
      <c r="Q21" s="48"/>
      <c r="R21" s="48">
        <f t="shared" si="5"/>
        <v>628768</v>
      </c>
      <c r="S21" s="48">
        <v>280700</v>
      </c>
      <c r="T21" s="48">
        <v>281500</v>
      </c>
      <c r="U21" s="48">
        <v>66600</v>
      </c>
      <c r="V21" s="48"/>
      <c r="W21" s="48">
        <f t="shared" si="6"/>
        <v>628800</v>
      </c>
      <c r="X21" s="62"/>
      <c r="Y21" s="64"/>
    </row>
    <row r="22" s="43" customFormat="1" ht="21" customHeight="1" spans="1:24">
      <c r="A22" s="48">
        <v>16</v>
      </c>
      <c r="B22" s="31" t="s">
        <v>27</v>
      </c>
      <c r="C22" s="14">
        <v>373</v>
      </c>
      <c r="D22" s="14">
        <v>1020</v>
      </c>
      <c r="E22" s="14">
        <v>69</v>
      </c>
      <c r="F22" s="30"/>
      <c r="G22" s="48">
        <f t="shared" si="2"/>
        <v>1462</v>
      </c>
      <c r="H22" s="48">
        <f t="shared" si="7"/>
        <v>417760</v>
      </c>
      <c r="I22" s="48">
        <f t="shared" ref="I22:I37" si="11">D22*200*5.6</f>
        <v>1142400</v>
      </c>
      <c r="J22" s="48">
        <f t="shared" si="10"/>
        <v>77280</v>
      </c>
      <c r="K22" s="48"/>
      <c r="L22" s="48">
        <f t="shared" si="3"/>
        <v>1637440</v>
      </c>
      <c r="M22" s="61">
        <v>0.7</v>
      </c>
      <c r="N22" s="48">
        <f t="shared" si="4"/>
        <v>292432</v>
      </c>
      <c r="O22" s="48">
        <f t="shared" si="8"/>
        <v>799680</v>
      </c>
      <c r="P22" s="48">
        <f t="shared" si="9"/>
        <v>54096</v>
      </c>
      <c r="Q22" s="48"/>
      <c r="R22" s="48">
        <f t="shared" si="5"/>
        <v>1146208</v>
      </c>
      <c r="S22" s="48">
        <v>292400</v>
      </c>
      <c r="T22" s="48">
        <v>799700</v>
      </c>
      <c r="U22" s="48">
        <v>54100</v>
      </c>
      <c r="V22" s="48"/>
      <c r="W22" s="48">
        <f t="shared" si="6"/>
        <v>1146200</v>
      </c>
      <c r="X22" s="62"/>
    </row>
    <row r="23" s="43" customFormat="1" ht="21" customHeight="1" spans="1:24">
      <c r="A23" s="48">
        <v>17</v>
      </c>
      <c r="B23" s="31" t="s">
        <v>28</v>
      </c>
      <c r="C23" s="14">
        <v>94</v>
      </c>
      <c r="D23" s="14">
        <v>332</v>
      </c>
      <c r="E23" s="14">
        <v>76</v>
      </c>
      <c r="F23" s="30"/>
      <c r="G23" s="48">
        <f t="shared" si="2"/>
        <v>502</v>
      </c>
      <c r="H23" s="48">
        <f t="shared" si="7"/>
        <v>105280</v>
      </c>
      <c r="I23" s="48">
        <f t="shared" si="11"/>
        <v>371840</v>
      </c>
      <c r="J23" s="48">
        <f t="shared" si="10"/>
        <v>85120</v>
      </c>
      <c r="K23" s="48"/>
      <c r="L23" s="48">
        <f t="shared" si="3"/>
        <v>562240</v>
      </c>
      <c r="M23" s="61">
        <v>0.7</v>
      </c>
      <c r="N23" s="48">
        <f t="shared" si="4"/>
        <v>73696</v>
      </c>
      <c r="O23" s="48">
        <f t="shared" si="8"/>
        <v>260288</v>
      </c>
      <c r="P23" s="48">
        <f t="shared" si="9"/>
        <v>59584</v>
      </c>
      <c r="Q23" s="48"/>
      <c r="R23" s="48">
        <f t="shared" si="5"/>
        <v>393568</v>
      </c>
      <c r="S23" s="48">
        <v>73700</v>
      </c>
      <c r="T23" s="48">
        <v>260300</v>
      </c>
      <c r="U23" s="48">
        <v>59600</v>
      </c>
      <c r="V23" s="48"/>
      <c r="W23" s="48">
        <f t="shared" si="6"/>
        <v>393600</v>
      </c>
      <c r="X23" s="62"/>
    </row>
    <row r="24" s="43" customFormat="1" ht="21" customHeight="1" spans="1:24">
      <c r="A24" s="48">
        <v>18</v>
      </c>
      <c r="B24" s="31" t="s">
        <v>29</v>
      </c>
      <c r="C24" s="14">
        <v>165</v>
      </c>
      <c r="D24" s="14">
        <v>290</v>
      </c>
      <c r="E24" s="14">
        <v>71</v>
      </c>
      <c r="F24" s="30"/>
      <c r="G24" s="48">
        <f t="shared" si="2"/>
        <v>526</v>
      </c>
      <c r="H24" s="48">
        <f t="shared" si="7"/>
        <v>184800</v>
      </c>
      <c r="I24" s="48">
        <f t="shared" si="11"/>
        <v>324800</v>
      </c>
      <c r="J24" s="48">
        <f t="shared" si="10"/>
        <v>79520</v>
      </c>
      <c r="K24" s="48"/>
      <c r="L24" s="48">
        <f t="shared" si="3"/>
        <v>589120</v>
      </c>
      <c r="M24" s="61">
        <v>0.7</v>
      </c>
      <c r="N24" s="48">
        <f t="shared" si="4"/>
        <v>129360</v>
      </c>
      <c r="O24" s="48">
        <f t="shared" si="8"/>
        <v>227360</v>
      </c>
      <c r="P24" s="48">
        <f t="shared" si="9"/>
        <v>55664</v>
      </c>
      <c r="Q24" s="48"/>
      <c r="R24" s="48">
        <f t="shared" si="5"/>
        <v>412384</v>
      </c>
      <c r="S24" s="48">
        <v>129400</v>
      </c>
      <c r="T24" s="48">
        <v>227400</v>
      </c>
      <c r="U24" s="48">
        <v>55700</v>
      </c>
      <c r="V24" s="48"/>
      <c r="W24" s="48">
        <f t="shared" si="6"/>
        <v>412500</v>
      </c>
      <c r="X24" s="62"/>
    </row>
    <row r="25" s="43" customFormat="1" ht="21" customHeight="1" spans="1:24">
      <c r="A25" s="48">
        <v>19</v>
      </c>
      <c r="B25" s="31" t="s">
        <v>30</v>
      </c>
      <c r="C25" s="14">
        <v>49</v>
      </c>
      <c r="D25" s="14">
        <v>197</v>
      </c>
      <c r="E25" s="14">
        <v>44</v>
      </c>
      <c r="F25" s="30"/>
      <c r="G25" s="48">
        <f t="shared" si="2"/>
        <v>290</v>
      </c>
      <c r="H25" s="48">
        <f t="shared" si="7"/>
        <v>54880</v>
      </c>
      <c r="I25" s="48">
        <f t="shared" si="11"/>
        <v>220640</v>
      </c>
      <c r="J25" s="48">
        <f t="shared" si="10"/>
        <v>49280</v>
      </c>
      <c r="K25" s="48"/>
      <c r="L25" s="48">
        <f t="shared" si="3"/>
        <v>324800</v>
      </c>
      <c r="M25" s="61">
        <v>0.7</v>
      </c>
      <c r="N25" s="48">
        <f t="shared" si="4"/>
        <v>38416</v>
      </c>
      <c r="O25" s="48">
        <f t="shared" si="8"/>
        <v>154448</v>
      </c>
      <c r="P25" s="48">
        <f t="shared" si="9"/>
        <v>34496</v>
      </c>
      <c r="Q25" s="48"/>
      <c r="R25" s="48">
        <f t="shared" si="5"/>
        <v>227360</v>
      </c>
      <c r="S25" s="48">
        <v>38400</v>
      </c>
      <c r="T25" s="48">
        <v>154400</v>
      </c>
      <c r="U25" s="48">
        <v>34500</v>
      </c>
      <c r="V25" s="48"/>
      <c r="W25" s="48">
        <f t="shared" si="6"/>
        <v>227300</v>
      </c>
      <c r="X25" s="62"/>
    </row>
    <row r="26" s="43" customFormat="1" ht="21" customHeight="1" spans="1:24">
      <c r="A26" s="48">
        <v>20</v>
      </c>
      <c r="B26" s="31" t="s">
        <v>31</v>
      </c>
      <c r="C26" s="14">
        <v>39</v>
      </c>
      <c r="D26" s="14">
        <v>2128</v>
      </c>
      <c r="E26" s="14">
        <v>267</v>
      </c>
      <c r="F26" s="30"/>
      <c r="G26" s="48">
        <f t="shared" si="2"/>
        <v>2434</v>
      </c>
      <c r="H26" s="48">
        <f t="shared" si="7"/>
        <v>43680</v>
      </c>
      <c r="I26" s="48">
        <f t="shared" si="11"/>
        <v>2383360</v>
      </c>
      <c r="J26" s="48">
        <f t="shared" si="10"/>
        <v>299040</v>
      </c>
      <c r="K26" s="48"/>
      <c r="L26" s="48">
        <f t="shared" si="3"/>
        <v>2726080</v>
      </c>
      <c r="M26" s="61">
        <v>0.7</v>
      </c>
      <c r="N26" s="48">
        <f t="shared" si="4"/>
        <v>30576</v>
      </c>
      <c r="O26" s="48">
        <f t="shared" si="8"/>
        <v>1668352</v>
      </c>
      <c r="P26" s="48">
        <f t="shared" si="9"/>
        <v>209328</v>
      </c>
      <c r="Q26" s="48"/>
      <c r="R26" s="48">
        <f t="shared" si="5"/>
        <v>1908256</v>
      </c>
      <c r="S26" s="48">
        <v>30600</v>
      </c>
      <c r="T26" s="48">
        <v>1668400</v>
      </c>
      <c r="U26" s="48">
        <v>209300</v>
      </c>
      <c r="V26" s="48"/>
      <c r="W26" s="48">
        <f t="shared" si="6"/>
        <v>1908300</v>
      </c>
      <c r="X26" s="62"/>
    </row>
    <row r="27" s="43" customFormat="1" ht="21" customHeight="1" spans="1:24">
      <c r="A27" s="48">
        <v>21</v>
      </c>
      <c r="B27" s="57" t="s">
        <v>32</v>
      </c>
      <c r="C27" s="30"/>
      <c r="D27" s="14">
        <v>98</v>
      </c>
      <c r="E27" s="14">
        <v>24</v>
      </c>
      <c r="F27" s="30"/>
      <c r="G27" s="48">
        <f t="shared" si="2"/>
        <v>122</v>
      </c>
      <c r="H27" s="48"/>
      <c r="I27" s="48">
        <f t="shared" si="11"/>
        <v>109760</v>
      </c>
      <c r="J27" s="48">
        <f t="shared" si="10"/>
        <v>26880</v>
      </c>
      <c r="K27" s="48"/>
      <c r="L27" s="48">
        <f t="shared" si="3"/>
        <v>136640</v>
      </c>
      <c r="M27" s="61">
        <v>0.7</v>
      </c>
      <c r="N27" s="48"/>
      <c r="O27" s="48">
        <f t="shared" si="8"/>
        <v>76832</v>
      </c>
      <c r="P27" s="48">
        <f t="shared" si="9"/>
        <v>18816</v>
      </c>
      <c r="Q27" s="48"/>
      <c r="R27" s="48">
        <f t="shared" si="5"/>
        <v>95648</v>
      </c>
      <c r="S27" s="48"/>
      <c r="T27" s="48">
        <v>76800</v>
      </c>
      <c r="U27" s="48">
        <v>18800</v>
      </c>
      <c r="V27" s="48"/>
      <c r="W27" s="48">
        <f t="shared" si="6"/>
        <v>95600</v>
      </c>
      <c r="X27" s="62"/>
    </row>
    <row r="28" s="43" customFormat="1" ht="21" customHeight="1" spans="1:25">
      <c r="A28" s="48">
        <v>22</v>
      </c>
      <c r="B28" s="57" t="s">
        <v>33</v>
      </c>
      <c r="C28" s="33"/>
      <c r="D28" s="14">
        <v>1981</v>
      </c>
      <c r="E28" s="14">
        <v>302</v>
      </c>
      <c r="F28" s="33"/>
      <c r="G28" s="48">
        <f t="shared" si="2"/>
        <v>2283</v>
      </c>
      <c r="H28" s="48"/>
      <c r="I28" s="48">
        <f t="shared" si="11"/>
        <v>2218720</v>
      </c>
      <c r="J28" s="48">
        <f t="shared" si="10"/>
        <v>338240</v>
      </c>
      <c r="K28" s="48"/>
      <c r="L28" s="48">
        <f t="shared" si="3"/>
        <v>2556960</v>
      </c>
      <c r="M28" s="61">
        <v>0.7</v>
      </c>
      <c r="N28" s="48"/>
      <c r="O28" s="48">
        <f t="shared" si="8"/>
        <v>1553104</v>
      </c>
      <c r="P28" s="48">
        <f t="shared" si="9"/>
        <v>236768</v>
      </c>
      <c r="Q28" s="48"/>
      <c r="R28" s="48">
        <f t="shared" si="5"/>
        <v>1789872</v>
      </c>
      <c r="S28" s="48"/>
      <c r="T28" s="48">
        <v>1553100</v>
      </c>
      <c r="U28" s="48">
        <v>236800</v>
      </c>
      <c r="V28" s="48"/>
      <c r="W28" s="48">
        <f t="shared" si="6"/>
        <v>1789900</v>
      </c>
      <c r="X28" s="62"/>
      <c r="Y28" s="2"/>
    </row>
    <row r="29" s="43" customFormat="1" ht="21" customHeight="1" spans="1:24">
      <c r="A29" s="48">
        <v>23</v>
      </c>
      <c r="B29" s="57" t="s">
        <v>34</v>
      </c>
      <c r="C29" s="33"/>
      <c r="D29" s="14">
        <v>1135</v>
      </c>
      <c r="E29" s="14">
        <v>103</v>
      </c>
      <c r="F29" s="33"/>
      <c r="G29" s="48">
        <f t="shared" si="2"/>
        <v>1238</v>
      </c>
      <c r="H29" s="48"/>
      <c r="I29" s="48">
        <f t="shared" si="11"/>
        <v>1271200</v>
      </c>
      <c r="J29" s="48">
        <f t="shared" si="10"/>
        <v>115360</v>
      </c>
      <c r="K29" s="48"/>
      <c r="L29" s="48">
        <f t="shared" si="3"/>
        <v>1386560</v>
      </c>
      <c r="M29" s="61">
        <v>0.7</v>
      </c>
      <c r="N29" s="48"/>
      <c r="O29" s="48">
        <f t="shared" si="8"/>
        <v>889840</v>
      </c>
      <c r="P29" s="48">
        <f t="shared" si="9"/>
        <v>80752</v>
      </c>
      <c r="Q29" s="48"/>
      <c r="R29" s="48">
        <f t="shared" si="5"/>
        <v>970592</v>
      </c>
      <c r="S29" s="48"/>
      <c r="T29" s="48">
        <v>889800</v>
      </c>
      <c r="U29" s="48">
        <v>80800</v>
      </c>
      <c r="V29" s="48"/>
      <c r="W29" s="48">
        <f t="shared" si="6"/>
        <v>970600</v>
      </c>
      <c r="X29" s="62"/>
    </row>
    <row r="30" ht="21" customHeight="1" spans="1:25">
      <c r="A30" s="48">
        <v>24</v>
      </c>
      <c r="B30" s="57" t="s">
        <v>35</v>
      </c>
      <c r="C30" s="33"/>
      <c r="D30" s="14">
        <v>247</v>
      </c>
      <c r="E30" s="14">
        <v>84</v>
      </c>
      <c r="F30" s="33"/>
      <c r="G30" s="48">
        <f t="shared" si="2"/>
        <v>331</v>
      </c>
      <c r="H30" s="48"/>
      <c r="I30" s="48">
        <f t="shared" si="11"/>
        <v>276640</v>
      </c>
      <c r="J30" s="48">
        <f t="shared" si="10"/>
        <v>94080</v>
      </c>
      <c r="K30" s="48"/>
      <c r="L30" s="48">
        <f t="shared" si="3"/>
        <v>370720</v>
      </c>
      <c r="M30" s="61">
        <v>0.7</v>
      </c>
      <c r="N30" s="48"/>
      <c r="O30" s="48">
        <f t="shared" si="8"/>
        <v>193648</v>
      </c>
      <c r="P30" s="48">
        <f t="shared" si="9"/>
        <v>65856</v>
      </c>
      <c r="Q30" s="48"/>
      <c r="R30" s="48">
        <f t="shared" si="5"/>
        <v>259504</v>
      </c>
      <c r="S30" s="48"/>
      <c r="T30" s="48">
        <v>193600</v>
      </c>
      <c r="U30" s="48">
        <v>65900</v>
      </c>
      <c r="V30" s="48"/>
      <c r="W30" s="48">
        <f t="shared" si="6"/>
        <v>259500</v>
      </c>
      <c r="X30" s="63"/>
      <c r="Y30" s="43"/>
    </row>
    <row r="31" ht="21" customHeight="1" spans="1:25">
      <c r="A31" s="48">
        <v>25</v>
      </c>
      <c r="B31" s="57" t="s">
        <v>36</v>
      </c>
      <c r="C31" s="33"/>
      <c r="D31" s="14">
        <v>567</v>
      </c>
      <c r="E31" s="17">
        <v>86</v>
      </c>
      <c r="F31" s="33"/>
      <c r="G31" s="48">
        <f t="shared" si="2"/>
        <v>653</v>
      </c>
      <c r="H31" s="48"/>
      <c r="I31" s="48">
        <f t="shared" si="11"/>
        <v>635040</v>
      </c>
      <c r="J31" s="48">
        <f t="shared" si="10"/>
        <v>96320</v>
      </c>
      <c r="K31" s="48"/>
      <c r="L31" s="48">
        <f t="shared" si="3"/>
        <v>731360</v>
      </c>
      <c r="M31" s="61">
        <v>0.7</v>
      </c>
      <c r="N31" s="48"/>
      <c r="O31" s="48">
        <f t="shared" si="8"/>
        <v>444528</v>
      </c>
      <c r="P31" s="48">
        <f t="shared" si="9"/>
        <v>67424</v>
      </c>
      <c r="Q31" s="48"/>
      <c r="R31" s="48">
        <f t="shared" si="5"/>
        <v>511952</v>
      </c>
      <c r="S31" s="48"/>
      <c r="T31" s="48">
        <v>444500</v>
      </c>
      <c r="U31" s="48">
        <v>67400</v>
      </c>
      <c r="V31" s="48"/>
      <c r="W31" s="48">
        <f t="shared" si="6"/>
        <v>511900</v>
      </c>
      <c r="X31" s="63"/>
      <c r="Y31" s="43"/>
    </row>
    <row r="32" ht="21" customHeight="1" spans="1:25">
      <c r="A32" s="48">
        <v>26</v>
      </c>
      <c r="B32" s="57" t="s">
        <v>37</v>
      </c>
      <c r="C32" s="33"/>
      <c r="D32" s="14">
        <v>3680</v>
      </c>
      <c r="E32" s="14">
        <v>507</v>
      </c>
      <c r="F32" s="33"/>
      <c r="G32" s="48">
        <f t="shared" si="2"/>
        <v>4187</v>
      </c>
      <c r="H32" s="48"/>
      <c r="I32" s="48">
        <f t="shared" si="11"/>
        <v>4121600</v>
      </c>
      <c r="J32" s="48">
        <f t="shared" si="10"/>
        <v>567840</v>
      </c>
      <c r="K32" s="48"/>
      <c r="L32" s="48">
        <f t="shared" si="3"/>
        <v>4689440</v>
      </c>
      <c r="M32" s="61">
        <v>0.7</v>
      </c>
      <c r="N32" s="48"/>
      <c r="O32" s="48">
        <f t="shared" si="8"/>
        <v>2885120</v>
      </c>
      <c r="P32" s="48">
        <f t="shared" si="9"/>
        <v>397488</v>
      </c>
      <c r="Q32" s="48"/>
      <c r="R32" s="48">
        <f t="shared" si="5"/>
        <v>3282608</v>
      </c>
      <c r="S32" s="48"/>
      <c r="T32" s="48">
        <v>2885100</v>
      </c>
      <c r="U32" s="48">
        <v>397500</v>
      </c>
      <c r="V32" s="48"/>
      <c r="W32" s="48">
        <f t="shared" si="6"/>
        <v>3282600</v>
      </c>
      <c r="X32" s="63"/>
      <c r="Y32" s="43"/>
    </row>
    <row r="33" ht="21" customHeight="1" spans="1:25">
      <c r="A33" s="48">
        <v>27</v>
      </c>
      <c r="B33" s="57" t="s">
        <v>38</v>
      </c>
      <c r="C33" s="33"/>
      <c r="D33" s="14">
        <v>2753</v>
      </c>
      <c r="E33" s="14">
        <v>48</v>
      </c>
      <c r="F33" s="33"/>
      <c r="G33" s="48">
        <f t="shared" si="2"/>
        <v>2801</v>
      </c>
      <c r="H33" s="48"/>
      <c r="I33" s="48">
        <f t="shared" si="11"/>
        <v>3083360</v>
      </c>
      <c r="J33" s="48">
        <f t="shared" si="10"/>
        <v>53760</v>
      </c>
      <c r="K33" s="48"/>
      <c r="L33" s="48">
        <f t="shared" si="3"/>
        <v>3137120</v>
      </c>
      <c r="M33" s="61">
        <v>0.7</v>
      </c>
      <c r="N33" s="48"/>
      <c r="O33" s="48">
        <f t="shared" si="8"/>
        <v>2158352</v>
      </c>
      <c r="P33" s="48">
        <f t="shared" si="9"/>
        <v>37632</v>
      </c>
      <c r="Q33" s="48"/>
      <c r="R33" s="48">
        <f t="shared" si="5"/>
        <v>2195984</v>
      </c>
      <c r="S33" s="48"/>
      <c r="T33" s="48">
        <v>2158400</v>
      </c>
      <c r="U33" s="48">
        <v>37600</v>
      </c>
      <c r="V33" s="48"/>
      <c r="W33" s="48">
        <f t="shared" si="6"/>
        <v>2196000</v>
      </c>
      <c r="X33" s="63"/>
      <c r="Y33" s="65"/>
    </row>
    <row r="34" ht="21" customHeight="1" spans="1:25">
      <c r="A34" s="48">
        <v>28</v>
      </c>
      <c r="B34" s="57" t="s">
        <v>39</v>
      </c>
      <c r="C34" s="33"/>
      <c r="D34" s="14">
        <v>2765</v>
      </c>
      <c r="E34" s="14">
        <v>105</v>
      </c>
      <c r="F34" s="33"/>
      <c r="G34" s="48">
        <f t="shared" si="2"/>
        <v>2870</v>
      </c>
      <c r="H34" s="48"/>
      <c r="I34" s="48">
        <f t="shared" si="11"/>
        <v>3096800</v>
      </c>
      <c r="J34" s="48">
        <f t="shared" si="10"/>
        <v>117600</v>
      </c>
      <c r="K34" s="48"/>
      <c r="L34" s="48">
        <f t="shared" si="3"/>
        <v>3214400</v>
      </c>
      <c r="M34" s="61">
        <v>0.7</v>
      </c>
      <c r="N34" s="48"/>
      <c r="O34" s="48">
        <f t="shared" si="8"/>
        <v>2167760</v>
      </c>
      <c r="P34" s="48">
        <f t="shared" si="9"/>
        <v>82320</v>
      </c>
      <c r="Q34" s="48"/>
      <c r="R34" s="48">
        <f t="shared" si="5"/>
        <v>2250080</v>
      </c>
      <c r="S34" s="48"/>
      <c r="T34" s="48">
        <v>2167800</v>
      </c>
      <c r="U34" s="48">
        <v>82300</v>
      </c>
      <c r="V34" s="48"/>
      <c r="W34" s="48">
        <f t="shared" si="6"/>
        <v>2250100</v>
      </c>
      <c r="X34" s="63"/>
      <c r="Y34" s="65"/>
    </row>
    <row r="35" ht="21" customHeight="1" spans="1:25">
      <c r="A35" s="48">
        <v>29</v>
      </c>
      <c r="B35" s="57" t="s">
        <v>40</v>
      </c>
      <c r="C35" s="33"/>
      <c r="D35" s="14">
        <v>822</v>
      </c>
      <c r="E35" s="14">
        <v>140</v>
      </c>
      <c r="F35" s="33"/>
      <c r="G35" s="48">
        <f t="shared" si="2"/>
        <v>962</v>
      </c>
      <c r="H35" s="48"/>
      <c r="I35" s="48">
        <f t="shared" si="11"/>
        <v>920640</v>
      </c>
      <c r="J35" s="48">
        <f t="shared" si="10"/>
        <v>156800</v>
      </c>
      <c r="K35" s="48"/>
      <c r="L35" s="48">
        <f t="shared" si="3"/>
        <v>1077440</v>
      </c>
      <c r="M35" s="61">
        <v>0.7</v>
      </c>
      <c r="N35" s="48"/>
      <c r="O35" s="48">
        <f t="shared" si="8"/>
        <v>644448</v>
      </c>
      <c r="P35" s="48">
        <f t="shared" si="9"/>
        <v>109760</v>
      </c>
      <c r="Q35" s="48"/>
      <c r="R35" s="48">
        <f t="shared" si="5"/>
        <v>754208</v>
      </c>
      <c r="S35" s="48"/>
      <c r="T35" s="48">
        <v>644400</v>
      </c>
      <c r="U35" s="48">
        <v>109800</v>
      </c>
      <c r="V35" s="48"/>
      <c r="W35" s="48">
        <f t="shared" si="6"/>
        <v>754200</v>
      </c>
      <c r="X35" s="63"/>
      <c r="Y35" s="65"/>
    </row>
    <row r="36" ht="21" customHeight="1" spans="1:24">
      <c r="A36" s="48">
        <v>30</v>
      </c>
      <c r="B36" s="57" t="s">
        <v>41</v>
      </c>
      <c r="C36" s="33"/>
      <c r="D36" s="14">
        <v>773</v>
      </c>
      <c r="E36" s="14">
        <v>145</v>
      </c>
      <c r="F36" s="33"/>
      <c r="G36" s="48">
        <f t="shared" si="2"/>
        <v>918</v>
      </c>
      <c r="H36" s="48"/>
      <c r="I36" s="48">
        <f t="shared" si="11"/>
        <v>865760</v>
      </c>
      <c r="J36" s="48">
        <f t="shared" si="10"/>
        <v>162400</v>
      </c>
      <c r="K36" s="48"/>
      <c r="L36" s="48">
        <f t="shared" si="3"/>
        <v>1028160</v>
      </c>
      <c r="M36" s="61">
        <v>0.7</v>
      </c>
      <c r="N36" s="48"/>
      <c r="O36" s="48">
        <f t="shared" si="8"/>
        <v>606032</v>
      </c>
      <c r="P36" s="48">
        <f t="shared" si="9"/>
        <v>113680</v>
      </c>
      <c r="Q36" s="48"/>
      <c r="R36" s="48">
        <f t="shared" si="5"/>
        <v>719712</v>
      </c>
      <c r="S36" s="48"/>
      <c r="T36" s="48">
        <v>606000</v>
      </c>
      <c r="U36" s="48">
        <v>113700</v>
      </c>
      <c r="V36" s="48"/>
      <c r="W36" s="48">
        <f t="shared" si="6"/>
        <v>719700</v>
      </c>
      <c r="X36" s="63"/>
    </row>
    <row r="37" ht="21" customHeight="1" spans="1:24">
      <c r="A37" s="48">
        <v>31</v>
      </c>
      <c r="B37" s="57" t="s">
        <v>42</v>
      </c>
      <c r="C37" s="33"/>
      <c r="D37" s="14">
        <v>1548</v>
      </c>
      <c r="E37" s="14">
        <v>201</v>
      </c>
      <c r="F37" s="33"/>
      <c r="G37" s="48">
        <f t="shared" si="2"/>
        <v>1749</v>
      </c>
      <c r="H37" s="48"/>
      <c r="I37" s="48">
        <f t="shared" si="11"/>
        <v>1733760</v>
      </c>
      <c r="J37" s="48">
        <f t="shared" si="10"/>
        <v>225120</v>
      </c>
      <c r="K37" s="48"/>
      <c r="L37" s="48">
        <f t="shared" si="3"/>
        <v>1958880</v>
      </c>
      <c r="M37" s="61">
        <v>0.7</v>
      </c>
      <c r="N37" s="48"/>
      <c r="O37" s="48">
        <f t="shared" si="8"/>
        <v>1213632</v>
      </c>
      <c r="P37" s="48">
        <f t="shared" si="9"/>
        <v>157584</v>
      </c>
      <c r="Q37" s="48"/>
      <c r="R37" s="48">
        <f t="shared" si="5"/>
        <v>1371216</v>
      </c>
      <c r="S37" s="48"/>
      <c r="T37" s="48">
        <v>1213600</v>
      </c>
      <c r="U37" s="48">
        <v>157600</v>
      </c>
      <c r="V37" s="48"/>
      <c r="W37" s="48">
        <f t="shared" si="6"/>
        <v>1371200</v>
      </c>
      <c r="X37" s="63"/>
    </row>
    <row r="38" ht="21" customHeight="1" spans="1:24">
      <c r="A38" s="48">
        <v>32</v>
      </c>
      <c r="B38" s="31" t="s">
        <v>43</v>
      </c>
      <c r="C38" s="33"/>
      <c r="D38" s="14"/>
      <c r="E38" s="14"/>
      <c r="F38" s="14">
        <v>58</v>
      </c>
      <c r="G38" s="48">
        <f t="shared" si="2"/>
        <v>58</v>
      </c>
      <c r="H38" s="48"/>
      <c r="I38" s="48"/>
      <c r="J38" s="48"/>
      <c r="K38" s="54">
        <f>F38*200*5.6</f>
        <v>64960</v>
      </c>
      <c r="L38" s="48">
        <f t="shared" si="3"/>
        <v>64960</v>
      </c>
      <c r="M38" s="61">
        <v>0.7</v>
      </c>
      <c r="N38" s="48"/>
      <c r="O38" s="48"/>
      <c r="P38" s="48"/>
      <c r="Q38" s="54">
        <f>K38*M38</f>
        <v>45472</v>
      </c>
      <c r="R38" s="48">
        <f t="shared" si="5"/>
        <v>45472</v>
      </c>
      <c r="S38" s="48"/>
      <c r="T38" s="48"/>
      <c r="U38" s="48"/>
      <c r="V38" s="54">
        <v>45500</v>
      </c>
      <c r="W38" s="48">
        <f t="shared" si="6"/>
        <v>45500</v>
      </c>
      <c r="X38" s="63"/>
    </row>
    <row r="39" spans="20:22">
      <c r="T39" s="39">
        <v>44245</v>
      </c>
      <c r="U39" s="39"/>
      <c r="V39" s="39"/>
    </row>
  </sheetData>
  <mergeCells count="29">
    <mergeCell ref="A1:X1"/>
    <mergeCell ref="I2:X2"/>
    <mergeCell ref="C3:G3"/>
    <mergeCell ref="H3:L3"/>
    <mergeCell ref="N3:R3"/>
    <mergeCell ref="S3:W3"/>
    <mergeCell ref="D4:E4"/>
    <mergeCell ref="I4:J4"/>
    <mergeCell ref="O4:P4"/>
    <mergeCell ref="T4:U4"/>
    <mergeCell ref="A6:B6"/>
    <mergeCell ref="T39:V39"/>
    <mergeCell ref="A3:A5"/>
    <mergeCell ref="B3:B5"/>
    <mergeCell ref="C4:C5"/>
    <mergeCell ref="F4:F5"/>
    <mergeCell ref="G4:G5"/>
    <mergeCell ref="H4:H5"/>
    <mergeCell ref="K4:K5"/>
    <mergeCell ref="L4:L5"/>
    <mergeCell ref="M3:M5"/>
    <mergeCell ref="N4:N5"/>
    <mergeCell ref="Q4:Q5"/>
    <mergeCell ref="R4:R5"/>
    <mergeCell ref="S4:S5"/>
    <mergeCell ref="V4:V5"/>
    <mergeCell ref="W4:W5"/>
    <mergeCell ref="X3:X6"/>
    <mergeCell ref="X7:X11"/>
  </mergeCells>
  <pageMargins left="0.275" right="0.35" top="0.984027777777778" bottom="0.550694444444444" header="0.708333333333333" footer="0.389583333333333"/>
  <pageSetup paperSize="9" orientation="landscape" horizontalDpi="600"/>
  <headerFooter alignWithMargins="0" scaleWithDoc="0">
    <oddHeader>&amp;L&amp;8附表2：</oddHeader>
    <oddFooter>&amp;C&amp;8第 &amp;P 页，共 &amp;N 页</oddFooter>
  </headerFooter>
  <ignoredErrors>
    <ignoredError sqref="R6" 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U32"/>
  <sheetViews>
    <sheetView showZeros="0" workbookViewId="0">
      <selection activeCell="W10" sqref="W10"/>
    </sheetView>
  </sheetViews>
  <sheetFormatPr defaultColWidth="9" defaultRowHeight="14.25"/>
  <cols>
    <col min="1" max="1" width="2.375" style="23" customWidth="1"/>
    <col min="2" max="2" width="15.75" style="24" customWidth="1"/>
    <col min="3" max="3" width="7.20833333333333" style="2" customWidth="1"/>
    <col min="4" max="4" width="7.65" style="2" customWidth="1"/>
    <col min="5" max="5" width="4.75" style="2" customWidth="1"/>
    <col min="6" max="6" width="4.75" style="1" customWidth="1"/>
    <col min="7" max="8" width="5" style="1" customWidth="1"/>
    <col min="9" max="9" width="4.25" style="2" customWidth="1"/>
    <col min="10" max="10" width="4.5" style="2" customWidth="1"/>
    <col min="11" max="12" width="7.625" style="2" customWidth="1"/>
    <col min="13" max="13" width="5" style="2" customWidth="1"/>
    <col min="14" max="14" width="7.875" style="2" customWidth="1"/>
    <col min="15" max="15" width="4.25" style="2" customWidth="1"/>
    <col min="16" max="16" width="7.625" style="1" customWidth="1"/>
    <col min="17" max="17" width="8.075" style="1" customWidth="1"/>
    <col min="18" max="18" width="5.00833333333333" style="1" customWidth="1"/>
    <col min="19" max="19" width="8.375" style="2" customWidth="1"/>
    <col min="20" max="20" width="5.125" style="2" customWidth="1"/>
    <col min="21" max="21" width="6" style="2" customWidth="1"/>
    <col min="22" max="16369" width="9" style="2"/>
  </cols>
  <sheetData>
    <row r="1" ht="24" customHeight="1" spans="1:20">
      <c r="A1" s="25" t="s">
        <v>72</v>
      </c>
      <c r="B1" s="26"/>
      <c r="C1" s="25"/>
      <c r="D1" s="25"/>
      <c r="E1" s="25"/>
      <c r="F1" s="25"/>
      <c r="G1" s="25"/>
      <c r="H1" s="25"/>
      <c r="I1" s="25"/>
      <c r="J1" s="25"/>
      <c r="K1" s="25"/>
      <c r="L1" s="25"/>
      <c r="M1" s="25"/>
      <c r="N1" s="25"/>
      <c r="O1" s="25"/>
      <c r="P1" s="25"/>
      <c r="Q1" s="25"/>
      <c r="R1" s="25"/>
      <c r="S1" s="25"/>
      <c r="T1" s="25"/>
    </row>
    <row r="2" spans="17:19">
      <c r="Q2" s="39">
        <v>44245</v>
      </c>
      <c r="R2" s="39"/>
      <c r="S2" s="39"/>
    </row>
    <row r="3" ht="17" customHeight="1" spans="1:20">
      <c r="A3" s="14" t="s">
        <v>1</v>
      </c>
      <c r="B3" s="27" t="s">
        <v>73</v>
      </c>
      <c r="C3" s="14" t="s">
        <v>74</v>
      </c>
      <c r="D3" s="14"/>
      <c r="E3" s="14"/>
      <c r="F3" s="27" t="s">
        <v>75</v>
      </c>
      <c r="G3" s="27"/>
      <c r="H3" s="27"/>
      <c r="I3" s="14" t="s">
        <v>76</v>
      </c>
      <c r="J3" s="14" t="s">
        <v>77</v>
      </c>
      <c r="K3" s="14" t="s">
        <v>78</v>
      </c>
      <c r="L3" s="14"/>
      <c r="M3" s="14"/>
      <c r="N3" s="14"/>
      <c r="O3" s="14" t="s">
        <v>68</v>
      </c>
      <c r="P3" s="27" t="s">
        <v>79</v>
      </c>
      <c r="Q3" s="27"/>
      <c r="R3" s="27"/>
      <c r="S3" s="27" t="s">
        <v>80</v>
      </c>
      <c r="T3" s="27" t="s">
        <v>6</v>
      </c>
    </row>
    <row r="4" ht="27" customHeight="1" spans="1:20">
      <c r="A4" s="14"/>
      <c r="B4" s="27"/>
      <c r="C4" s="14" t="s">
        <v>59</v>
      </c>
      <c r="D4" s="14" t="s">
        <v>60</v>
      </c>
      <c r="E4" s="14" t="s">
        <v>61</v>
      </c>
      <c r="F4" s="14" t="s">
        <v>59</v>
      </c>
      <c r="G4" s="14" t="s">
        <v>60</v>
      </c>
      <c r="H4" s="14" t="s">
        <v>61</v>
      </c>
      <c r="I4" s="14"/>
      <c r="J4" s="14"/>
      <c r="K4" s="35" t="s">
        <v>59</v>
      </c>
      <c r="L4" s="35" t="s">
        <v>60</v>
      </c>
      <c r="M4" s="35" t="s">
        <v>61</v>
      </c>
      <c r="N4" s="36" t="s">
        <v>81</v>
      </c>
      <c r="O4" s="14"/>
      <c r="P4" s="14" t="s">
        <v>59</v>
      </c>
      <c r="Q4" s="14" t="s">
        <v>60</v>
      </c>
      <c r="R4" s="14" t="s">
        <v>61</v>
      </c>
      <c r="S4" s="27"/>
      <c r="T4" s="27"/>
    </row>
    <row r="5" ht="15.95" customHeight="1" spans="1:20">
      <c r="A5" s="27" t="s">
        <v>82</v>
      </c>
      <c r="B5" s="28"/>
      <c r="C5" s="28">
        <f t="shared" ref="C5:H5" si="0">SUM(C6:C32)</f>
        <v>8485</v>
      </c>
      <c r="D5" s="28">
        <f t="shared" si="0"/>
        <v>23094</v>
      </c>
      <c r="E5" s="28">
        <f t="shared" si="0"/>
        <v>58</v>
      </c>
      <c r="F5" s="28">
        <f t="shared" si="0"/>
        <v>362</v>
      </c>
      <c r="G5" s="28">
        <f t="shared" si="0"/>
        <v>972</v>
      </c>
      <c r="H5" s="28">
        <f t="shared" si="0"/>
        <v>3</v>
      </c>
      <c r="I5" s="28">
        <v>5</v>
      </c>
      <c r="J5" s="28">
        <v>200</v>
      </c>
      <c r="K5" s="28">
        <f>SUM(K6:K32)</f>
        <v>362000</v>
      </c>
      <c r="L5" s="28">
        <f>SUM(L6:L32)</f>
        <v>972000</v>
      </c>
      <c r="M5" s="28">
        <f>SUM(M6:M32)</f>
        <v>3000</v>
      </c>
      <c r="N5" s="28">
        <f>SUM(N6:N32)</f>
        <v>1337000</v>
      </c>
      <c r="O5" s="37">
        <v>0.7</v>
      </c>
      <c r="P5" s="28">
        <f>SUM(P6:P32)</f>
        <v>253400</v>
      </c>
      <c r="Q5" s="28">
        <f>SUM(Q6:Q32)</f>
        <v>680400</v>
      </c>
      <c r="R5" s="28">
        <f>SUM(R6:R32)</f>
        <v>2100</v>
      </c>
      <c r="S5" s="28">
        <f>SUM(S6:S32)</f>
        <v>935900</v>
      </c>
      <c r="T5" s="28"/>
    </row>
    <row r="6" s="22" customFormat="1" ht="15.95" customHeight="1" spans="1:21">
      <c r="A6" s="27">
        <v>1</v>
      </c>
      <c r="B6" s="29" t="s">
        <v>17</v>
      </c>
      <c r="C6" s="14">
        <v>1371</v>
      </c>
      <c r="D6" s="30"/>
      <c r="E6" s="30"/>
      <c r="F6" s="27">
        <v>58</v>
      </c>
      <c r="G6" s="27">
        <v>0</v>
      </c>
      <c r="H6" s="27">
        <v>0</v>
      </c>
      <c r="I6" s="27">
        <v>5</v>
      </c>
      <c r="J6" s="27">
        <v>200</v>
      </c>
      <c r="K6" s="27">
        <f>J6*I6*F6</f>
        <v>58000</v>
      </c>
      <c r="L6" s="27">
        <f>J6*I6*G6</f>
        <v>0</v>
      </c>
      <c r="M6" s="27">
        <f>J6*I6*H6</f>
        <v>0</v>
      </c>
      <c r="N6" s="27">
        <f>J6*I6*(H6+G6+F6)</f>
        <v>58000</v>
      </c>
      <c r="O6" s="38">
        <v>0.7</v>
      </c>
      <c r="P6" s="27">
        <f>J6*I6*F6*0.7</f>
        <v>40600</v>
      </c>
      <c r="Q6" s="27">
        <f>J6*I6*G6*0.7</f>
        <v>0</v>
      </c>
      <c r="R6" s="27">
        <f>J6*I6*H6</f>
        <v>0</v>
      </c>
      <c r="S6" s="27">
        <f>SUM(P6:R6)</f>
        <v>40600</v>
      </c>
      <c r="T6" s="28"/>
      <c r="U6" s="40"/>
    </row>
    <row r="7" s="22" customFormat="1" ht="15.95" customHeight="1" spans="1:21">
      <c r="A7" s="27">
        <v>2</v>
      </c>
      <c r="B7" s="29" t="s">
        <v>18</v>
      </c>
      <c r="C7" s="14">
        <v>698</v>
      </c>
      <c r="D7" s="30"/>
      <c r="E7" s="30"/>
      <c r="F7" s="27">
        <v>30</v>
      </c>
      <c r="G7" s="27">
        <v>0</v>
      </c>
      <c r="H7" s="27">
        <v>0</v>
      </c>
      <c r="I7" s="27">
        <v>5</v>
      </c>
      <c r="J7" s="27">
        <v>200</v>
      </c>
      <c r="K7" s="27">
        <f t="shared" ref="K7:K32" si="1">J7*I7*F7</f>
        <v>30000</v>
      </c>
      <c r="L7" s="27">
        <f t="shared" ref="L7:L32" si="2">J7*I7*G7</f>
        <v>0</v>
      </c>
      <c r="M7" s="27">
        <f t="shared" ref="M7:M32" si="3">J7*I7*H7</f>
        <v>0</v>
      </c>
      <c r="N7" s="27">
        <f t="shared" ref="N7:N32" si="4">J7*I7*(H7+G7+F7)</f>
        <v>30000</v>
      </c>
      <c r="O7" s="38">
        <v>0.7</v>
      </c>
      <c r="P7" s="27">
        <f t="shared" ref="P7:P20" si="5">J7*I7*F7*0.7</f>
        <v>21000</v>
      </c>
      <c r="Q7" s="27">
        <f t="shared" ref="Q7:Q31" si="6">J7*I7*G7*0.7</f>
        <v>0</v>
      </c>
      <c r="R7" s="27">
        <f t="shared" ref="R7:R32" si="7">J7*I7*H7</f>
        <v>0</v>
      </c>
      <c r="S7" s="27">
        <f t="shared" ref="S7:S32" si="8">SUM(P7:R7)</f>
        <v>21000</v>
      </c>
      <c r="T7" s="27"/>
      <c r="U7" s="40"/>
    </row>
    <row r="8" s="22" customFormat="1" ht="15.95" customHeight="1" spans="1:21">
      <c r="A8" s="27">
        <v>3</v>
      </c>
      <c r="B8" s="29" t="s">
        <v>19</v>
      </c>
      <c r="C8" s="14">
        <v>246</v>
      </c>
      <c r="D8" s="30"/>
      <c r="E8" s="30"/>
      <c r="F8" s="27">
        <v>11</v>
      </c>
      <c r="G8" s="27">
        <v>0</v>
      </c>
      <c r="H8" s="27">
        <v>0</v>
      </c>
      <c r="I8" s="27">
        <v>5</v>
      </c>
      <c r="J8" s="27">
        <v>200</v>
      </c>
      <c r="K8" s="27">
        <f t="shared" si="1"/>
        <v>11000</v>
      </c>
      <c r="L8" s="27">
        <f t="shared" si="2"/>
        <v>0</v>
      </c>
      <c r="M8" s="27">
        <f t="shared" si="3"/>
        <v>0</v>
      </c>
      <c r="N8" s="27">
        <f t="shared" si="4"/>
        <v>11000</v>
      </c>
      <c r="O8" s="38">
        <v>0.7</v>
      </c>
      <c r="P8" s="27">
        <f t="shared" si="5"/>
        <v>7700</v>
      </c>
      <c r="Q8" s="27">
        <f t="shared" si="6"/>
        <v>0</v>
      </c>
      <c r="R8" s="27">
        <f t="shared" si="7"/>
        <v>0</v>
      </c>
      <c r="S8" s="27">
        <f t="shared" si="8"/>
        <v>7700</v>
      </c>
      <c r="T8" s="27"/>
      <c r="U8" s="40"/>
    </row>
    <row r="9" s="22" customFormat="1" ht="15.95" customHeight="1" spans="1:21">
      <c r="A9" s="27">
        <v>4</v>
      </c>
      <c r="B9" s="29" t="s">
        <v>20</v>
      </c>
      <c r="C9" s="14">
        <v>1413</v>
      </c>
      <c r="D9" s="30"/>
      <c r="E9" s="30"/>
      <c r="F9" s="27">
        <v>59</v>
      </c>
      <c r="G9" s="27">
        <v>0</v>
      </c>
      <c r="H9" s="27">
        <v>0</v>
      </c>
      <c r="I9" s="27">
        <v>5</v>
      </c>
      <c r="J9" s="27">
        <v>200</v>
      </c>
      <c r="K9" s="27">
        <f t="shared" si="1"/>
        <v>59000</v>
      </c>
      <c r="L9" s="27">
        <f t="shared" si="2"/>
        <v>0</v>
      </c>
      <c r="M9" s="27">
        <f t="shared" si="3"/>
        <v>0</v>
      </c>
      <c r="N9" s="27">
        <f t="shared" si="4"/>
        <v>59000</v>
      </c>
      <c r="O9" s="38">
        <v>0.7</v>
      </c>
      <c r="P9" s="27">
        <f t="shared" si="5"/>
        <v>41300</v>
      </c>
      <c r="Q9" s="27">
        <f t="shared" si="6"/>
        <v>0</v>
      </c>
      <c r="R9" s="27">
        <f t="shared" si="7"/>
        <v>0</v>
      </c>
      <c r="S9" s="27">
        <f t="shared" si="8"/>
        <v>41300</v>
      </c>
      <c r="T9" s="27"/>
      <c r="U9" s="40"/>
    </row>
    <row r="10" s="22" customFormat="1" ht="15.95" customHeight="1" spans="1:21">
      <c r="A10" s="27">
        <v>5</v>
      </c>
      <c r="B10" s="29" t="s">
        <v>21</v>
      </c>
      <c r="C10" s="14">
        <v>627</v>
      </c>
      <c r="D10" s="30"/>
      <c r="E10" s="30"/>
      <c r="F10" s="27">
        <v>27</v>
      </c>
      <c r="G10" s="27">
        <v>0</v>
      </c>
      <c r="H10" s="27">
        <v>0</v>
      </c>
      <c r="I10" s="27">
        <v>5</v>
      </c>
      <c r="J10" s="27">
        <v>200</v>
      </c>
      <c r="K10" s="27">
        <f t="shared" si="1"/>
        <v>27000</v>
      </c>
      <c r="L10" s="27">
        <f t="shared" si="2"/>
        <v>0</v>
      </c>
      <c r="M10" s="27">
        <f t="shared" si="3"/>
        <v>0</v>
      </c>
      <c r="N10" s="27">
        <f t="shared" si="4"/>
        <v>27000</v>
      </c>
      <c r="O10" s="38">
        <v>0.7</v>
      </c>
      <c r="P10" s="27">
        <f t="shared" si="5"/>
        <v>18900</v>
      </c>
      <c r="Q10" s="27">
        <f t="shared" si="6"/>
        <v>0</v>
      </c>
      <c r="R10" s="27">
        <f t="shared" si="7"/>
        <v>0</v>
      </c>
      <c r="S10" s="27">
        <f t="shared" si="8"/>
        <v>18900</v>
      </c>
      <c r="T10" s="27"/>
      <c r="U10" s="40"/>
    </row>
    <row r="11" s="22" customFormat="1" ht="15.95" customHeight="1" spans="1:21">
      <c r="A11" s="27">
        <v>6</v>
      </c>
      <c r="B11" s="29" t="s">
        <v>22</v>
      </c>
      <c r="C11" s="14">
        <v>1586</v>
      </c>
      <c r="D11" s="30"/>
      <c r="E11" s="30"/>
      <c r="F11" s="27">
        <v>67</v>
      </c>
      <c r="G11" s="27">
        <v>0</v>
      </c>
      <c r="H11" s="27">
        <v>0</v>
      </c>
      <c r="I11" s="27">
        <v>5</v>
      </c>
      <c r="J11" s="27">
        <v>200</v>
      </c>
      <c r="K11" s="27">
        <f t="shared" si="1"/>
        <v>67000</v>
      </c>
      <c r="L11" s="27">
        <f t="shared" si="2"/>
        <v>0</v>
      </c>
      <c r="M11" s="27">
        <f t="shared" si="3"/>
        <v>0</v>
      </c>
      <c r="N11" s="27">
        <f t="shared" si="4"/>
        <v>67000</v>
      </c>
      <c r="O11" s="38">
        <v>0.7</v>
      </c>
      <c r="P11" s="27">
        <f t="shared" si="5"/>
        <v>46900</v>
      </c>
      <c r="Q11" s="27">
        <f t="shared" si="6"/>
        <v>0</v>
      </c>
      <c r="R11" s="27">
        <f t="shared" si="7"/>
        <v>0</v>
      </c>
      <c r="S11" s="27">
        <f t="shared" si="8"/>
        <v>46900</v>
      </c>
      <c r="T11" s="27"/>
      <c r="U11" s="40"/>
    </row>
    <row r="12" s="22" customFormat="1" ht="15.95" customHeight="1" spans="1:21">
      <c r="A12" s="27">
        <v>7</v>
      </c>
      <c r="B12" s="29" t="s">
        <v>23</v>
      </c>
      <c r="C12" s="14">
        <v>134</v>
      </c>
      <c r="D12" s="30"/>
      <c r="E12" s="30"/>
      <c r="F12" s="27">
        <v>6</v>
      </c>
      <c r="G12" s="27">
        <v>0</v>
      </c>
      <c r="H12" s="27">
        <v>0</v>
      </c>
      <c r="I12" s="27">
        <v>5</v>
      </c>
      <c r="J12" s="27">
        <v>200</v>
      </c>
      <c r="K12" s="27">
        <f t="shared" si="1"/>
        <v>6000</v>
      </c>
      <c r="L12" s="27">
        <f t="shared" si="2"/>
        <v>0</v>
      </c>
      <c r="M12" s="27">
        <f t="shared" si="3"/>
        <v>0</v>
      </c>
      <c r="N12" s="27">
        <f t="shared" si="4"/>
        <v>6000</v>
      </c>
      <c r="O12" s="38">
        <v>0.7</v>
      </c>
      <c r="P12" s="27">
        <f t="shared" si="5"/>
        <v>4200</v>
      </c>
      <c r="Q12" s="27">
        <f t="shared" si="6"/>
        <v>0</v>
      </c>
      <c r="R12" s="27">
        <f t="shared" si="7"/>
        <v>0</v>
      </c>
      <c r="S12" s="27">
        <f t="shared" si="8"/>
        <v>4200</v>
      </c>
      <c r="T12" s="27"/>
      <c r="U12" s="40"/>
    </row>
    <row r="13" s="22" customFormat="1" ht="15.95" customHeight="1" spans="1:21">
      <c r="A13" s="27">
        <v>8</v>
      </c>
      <c r="B13" s="29" t="s">
        <v>24</v>
      </c>
      <c r="C13" s="14">
        <v>937</v>
      </c>
      <c r="D13" s="30"/>
      <c r="E13" s="30"/>
      <c r="F13" s="27">
        <v>40</v>
      </c>
      <c r="G13" s="27">
        <v>0</v>
      </c>
      <c r="H13" s="27">
        <v>0</v>
      </c>
      <c r="I13" s="27">
        <v>5</v>
      </c>
      <c r="J13" s="27">
        <v>200</v>
      </c>
      <c r="K13" s="27">
        <f t="shared" si="1"/>
        <v>40000</v>
      </c>
      <c r="L13" s="27">
        <f t="shared" si="2"/>
        <v>0</v>
      </c>
      <c r="M13" s="27">
        <f t="shared" si="3"/>
        <v>0</v>
      </c>
      <c r="N13" s="27">
        <f t="shared" si="4"/>
        <v>40000</v>
      </c>
      <c r="O13" s="38">
        <v>0.7</v>
      </c>
      <c r="P13" s="27">
        <f t="shared" si="5"/>
        <v>28000</v>
      </c>
      <c r="Q13" s="27">
        <f t="shared" si="6"/>
        <v>0</v>
      </c>
      <c r="R13" s="27">
        <f t="shared" si="7"/>
        <v>0</v>
      </c>
      <c r="S13" s="27">
        <f t="shared" si="8"/>
        <v>28000</v>
      </c>
      <c r="T13" s="27"/>
      <c r="U13" s="40"/>
    </row>
    <row r="14" s="22" customFormat="1" ht="15.95" customHeight="1" spans="1:21">
      <c r="A14" s="27">
        <v>9</v>
      </c>
      <c r="B14" s="31" t="s">
        <v>25</v>
      </c>
      <c r="C14" s="14">
        <v>395</v>
      </c>
      <c r="D14" s="14">
        <v>2399</v>
      </c>
      <c r="E14" s="30"/>
      <c r="F14" s="27">
        <v>17</v>
      </c>
      <c r="G14" s="27">
        <v>100</v>
      </c>
      <c r="H14" s="27">
        <v>0</v>
      </c>
      <c r="I14" s="27">
        <v>5</v>
      </c>
      <c r="J14" s="27">
        <v>200</v>
      </c>
      <c r="K14" s="27">
        <f t="shared" si="1"/>
        <v>17000</v>
      </c>
      <c r="L14" s="27">
        <f t="shared" si="2"/>
        <v>100000</v>
      </c>
      <c r="M14" s="27">
        <f t="shared" si="3"/>
        <v>0</v>
      </c>
      <c r="N14" s="27">
        <f t="shared" si="4"/>
        <v>117000</v>
      </c>
      <c r="O14" s="38">
        <v>0.7</v>
      </c>
      <c r="P14" s="27">
        <f t="shared" si="5"/>
        <v>11900</v>
      </c>
      <c r="Q14" s="27">
        <f t="shared" si="6"/>
        <v>70000</v>
      </c>
      <c r="R14" s="27">
        <f t="shared" si="7"/>
        <v>0</v>
      </c>
      <c r="S14" s="27">
        <f t="shared" si="8"/>
        <v>81900</v>
      </c>
      <c r="T14" s="27"/>
      <c r="U14" s="40"/>
    </row>
    <row r="15" s="22" customFormat="1" ht="15.95" customHeight="1" spans="1:21">
      <c r="A15" s="27">
        <v>10</v>
      </c>
      <c r="B15" s="31" t="s">
        <v>26</v>
      </c>
      <c r="C15" s="14">
        <v>358</v>
      </c>
      <c r="D15" s="14">
        <v>359</v>
      </c>
      <c r="E15" s="30"/>
      <c r="F15" s="27">
        <v>15</v>
      </c>
      <c r="G15" s="27">
        <v>15</v>
      </c>
      <c r="H15" s="27">
        <v>0</v>
      </c>
      <c r="I15" s="27">
        <v>5</v>
      </c>
      <c r="J15" s="27">
        <v>200</v>
      </c>
      <c r="K15" s="27">
        <f t="shared" si="1"/>
        <v>15000</v>
      </c>
      <c r="L15" s="27">
        <f t="shared" si="2"/>
        <v>15000</v>
      </c>
      <c r="M15" s="27">
        <f t="shared" si="3"/>
        <v>0</v>
      </c>
      <c r="N15" s="27">
        <f t="shared" si="4"/>
        <v>30000</v>
      </c>
      <c r="O15" s="38">
        <v>0.7</v>
      </c>
      <c r="P15" s="27">
        <f t="shared" si="5"/>
        <v>10500</v>
      </c>
      <c r="Q15" s="27">
        <f t="shared" si="6"/>
        <v>10500</v>
      </c>
      <c r="R15" s="27">
        <f t="shared" si="7"/>
        <v>0</v>
      </c>
      <c r="S15" s="27">
        <f t="shared" si="8"/>
        <v>21000</v>
      </c>
      <c r="T15" s="27"/>
      <c r="U15" s="40"/>
    </row>
    <row r="16" s="22" customFormat="1" ht="15.95" customHeight="1" spans="1:21">
      <c r="A16" s="27">
        <v>11</v>
      </c>
      <c r="B16" s="31" t="s">
        <v>27</v>
      </c>
      <c r="C16" s="14">
        <v>373</v>
      </c>
      <c r="D16" s="14">
        <v>1020</v>
      </c>
      <c r="E16" s="30"/>
      <c r="F16" s="27">
        <v>16</v>
      </c>
      <c r="G16" s="27">
        <v>43</v>
      </c>
      <c r="H16" s="27">
        <v>0</v>
      </c>
      <c r="I16" s="27">
        <v>5</v>
      </c>
      <c r="J16" s="27">
        <v>200</v>
      </c>
      <c r="K16" s="27">
        <f t="shared" si="1"/>
        <v>16000</v>
      </c>
      <c r="L16" s="27">
        <f t="shared" si="2"/>
        <v>43000</v>
      </c>
      <c r="M16" s="27">
        <f t="shared" si="3"/>
        <v>0</v>
      </c>
      <c r="N16" s="27">
        <f t="shared" si="4"/>
        <v>59000</v>
      </c>
      <c r="O16" s="38">
        <v>0.7</v>
      </c>
      <c r="P16" s="27">
        <f t="shared" si="5"/>
        <v>11200</v>
      </c>
      <c r="Q16" s="27">
        <f t="shared" si="6"/>
        <v>30100</v>
      </c>
      <c r="R16" s="27">
        <f t="shared" si="7"/>
        <v>0</v>
      </c>
      <c r="S16" s="27">
        <f t="shared" si="8"/>
        <v>41300</v>
      </c>
      <c r="T16" s="27"/>
      <c r="U16" s="40"/>
    </row>
    <row r="17" s="22" customFormat="1" ht="15.95" customHeight="1" spans="1:21">
      <c r="A17" s="27">
        <v>12</v>
      </c>
      <c r="B17" s="31" t="s">
        <v>28</v>
      </c>
      <c r="C17" s="14">
        <v>94</v>
      </c>
      <c r="D17" s="14">
        <v>332</v>
      </c>
      <c r="E17" s="30"/>
      <c r="F17" s="27">
        <v>4</v>
      </c>
      <c r="G17" s="27">
        <v>14</v>
      </c>
      <c r="H17" s="27">
        <v>0</v>
      </c>
      <c r="I17" s="27">
        <v>5</v>
      </c>
      <c r="J17" s="27">
        <v>200</v>
      </c>
      <c r="K17" s="27">
        <f t="shared" si="1"/>
        <v>4000</v>
      </c>
      <c r="L17" s="27">
        <f t="shared" si="2"/>
        <v>14000</v>
      </c>
      <c r="M17" s="27">
        <f t="shared" si="3"/>
        <v>0</v>
      </c>
      <c r="N17" s="27">
        <f t="shared" si="4"/>
        <v>18000</v>
      </c>
      <c r="O17" s="38">
        <v>0.7</v>
      </c>
      <c r="P17" s="27">
        <f t="shared" si="5"/>
        <v>2800</v>
      </c>
      <c r="Q17" s="27">
        <f t="shared" si="6"/>
        <v>9800</v>
      </c>
      <c r="R17" s="27">
        <f t="shared" si="7"/>
        <v>0</v>
      </c>
      <c r="S17" s="27">
        <f t="shared" si="8"/>
        <v>12600</v>
      </c>
      <c r="T17" s="27"/>
      <c r="U17" s="40"/>
    </row>
    <row r="18" s="22" customFormat="1" ht="15.95" customHeight="1" spans="1:21">
      <c r="A18" s="27">
        <v>13</v>
      </c>
      <c r="B18" s="31" t="s">
        <v>29</v>
      </c>
      <c r="C18" s="14">
        <v>165</v>
      </c>
      <c r="D18" s="14">
        <v>290</v>
      </c>
      <c r="E18" s="30"/>
      <c r="F18" s="27">
        <v>7</v>
      </c>
      <c r="G18" s="27">
        <v>13</v>
      </c>
      <c r="H18" s="27">
        <v>0</v>
      </c>
      <c r="I18" s="27">
        <v>5</v>
      </c>
      <c r="J18" s="27">
        <v>200</v>
      </c>
      <c r="K18" s="27">
        <f t="shared" si="1"/>
        <v>7000</v>
      </c>
      <c r="L18" s="27">
        <f t="shared" si="2"/>
        <v>13000</v>
      </c>
      <c r="M18" s="27">
        <f t="shared" si="3"/>
        <v>0</v>
      </c>
      <c r="N18" s="27">
        <f t="shared" si="4"/>
        <v>20000</v>
      </c>
      <c r="O18" s="38">
        <v>0.7</v>
      </c>
      <c r="P18" s="27">
        <f t="shared" si="5"/>
        <v>4900</v>
      </c>
      <c r="Q18" s="27">
        <f t="shared" si="6"/>
        <v>9100</v>
      </c>
      <c r="R18" s="27">
        <f t="shared" si="7"/>
        <v>0</v>
      </c>
      <c r="S18" s="27">
        <f t="shared" si="8"/>
        <v>14000</v>
      </c>
      <c r="T18" s="27"/>
      <c r="U18" s="40"/>
    </row>
    <row r="19" s="22" customFormat="1" ht="15.95" customHeight="1" spans="1:21">
      <c r="A19" s="27">
        <v>14</v>
      </c>
      <c r="B19" s="31" t="s">
        <v>30</v>
      </c>
      <c r="C19" s="14">
        <v>49</v>
      </c>
      <c r="D19" s="14">
        <v>197</v>
      </c>
      <c r="E19" s="30"/>
      <c r="F19" s="27">
        <v>3</v>
      </c>
      <c r="G19" s="27">
        <v>9</v>
      </c>
      <c r="H19" s="27">
        <v>0</v>
      </c>
      <c r="I19" s="27">
        <v>5</v>
      </c>
      <c r="J19" s="27">
        <v>200</v>
      </c>
      <c r="K19" s="27">
        <f t="shared" si="1"/>
        <v>3000</v>
      </c>
      <c r="L19" s="27">
        <f t="shared" si="2"/>
        <v>9000</v>
      </c>
      <c r="M19" s="27">
        <f t="shared" si="3"/>
        <v>0</v>
      </c>
      <c r="N19" s="27">
        <f t="shared" si="4"/>
        <v>12000</v>
      </c>
      <c r="O19" s="38">
        <v>0.7</v>
      </c>
      <c r="P19" s="27">
        <f t="shared" si="5"/>
        <v>2100</v>
      </c>
      <c r="Q19" s="27">
        <f t="shared" si="6"/>
        <v>6300</v>
      </c>
      <c r="R19" s="27">
        <f t="shared" si="7"/>
        <v>0</v>
      </c>
      <c r="S19" s="27">
        <f t="shared" si="8"/>
        <v>8400</v>
      </c>
      <c r="T19" s="27"/>
      <c r="U19" s="40"/>
    </row>
    <row r="20" s="22" customFormat="1" ht="15.95" customHeight="1" spans="1:21">
      <c r="A20" s="27">
        <v>15</v>
      </c>
      <c r="B20" s="29" t="s">
        <v>31</v>
      </c>
      <c r="C20" s="14">
        <v>39</v>
      </c>
      <c r="D20" s="14">
        <v>2128</v>
      </c>
      <c r="E20" s="30"/>
      <c r="F20" s="27">
        <v>2</v>
      </c>
      <c r="G20" s="27">
        <v>89</v>
      </c>
      <c r="H20" s="27">
        <v>0</v>
      </c>
      <c r="I20" s="27">
        <v>5</v>
      </c>
      <c r="J20" s="27">
        <v>200</v>
      </c>
      <c r="K20" s="27">
        <f t="shared" si="1"/>
        <v>2000</v>
      </c>
      <c r="L20" s="27">
        <f t="shared" si="2"/>
        <v>89000</v>
      </c>
      <c r="M20" s="27">
        <f t="shared" si="3"/>
        <v>0</v>
      </c>
      <c r="N20" s="27">
        <f t="shared" si="4"/>
        <v>91000</v>
      </c>
      <c r="O20" s="38">
        <v>0.7</v>
      </c>
      <c r="P20" s="27">
        <f t="shared" si="5"/>
        <v>1400</v>
      </c>
      <c r="Q20" s="27">
        <f t="shared" si="6"/>
        <v>62300</v>
      </c>
      <c r="R20" s="27">
        <f t="shared" si="7"/>
        <v>0</v>
      </c>
      <c r="S20" s="27">
        <f t="shared" si="8"/>
        <v>63700</v>
      </c>
      <c r="T20" s="27"/>
      <c r="U20" s="40"/>
    </row>
    <row r="21" s="22" customFormat="1" spans="1:21">
      <c r="A21" s="27">
        <v>16</v>
      </c>
      <c r="B21" s="32" t="s">
        <v>32</v>
      </c>
      <c r="C21" s="30"/>
      <c r="D21" s="14">
        <v>98</v>
      </c>
      <c r="E21" s="30"/>
      <c r="F21" s="27">
        <v>0</v>
      </c>
      <c r="G21" s="27">
        <v>5</v>
      </c>
      <c r="H21" s="27">
        <v>0</v>
      </c>
      <c r="I21" s="27">
        <v>5</v>
      </c>
      <c r="J21" s="27">
        <v>200</v>
      </c>
      <c r="K21" s="27">
        <f t="shared" si="1"/>
        <v>0</v>
      </c>
      <c r="L21" s="27">
        <f t="shared" si="2"/>
        <v>5000</v>
      </c>
      <c r="M21" s="27">
        <f t="shared" si="3"/>
        <v>0</v>
      </c>
      <c r="N21" s="27">
        <f t="shared" si="4"/>
        <v>5000</v>
      </c>
      <c r="O21" s="38">
        <v>0.7</v>
      </c>
      <c r="P21" s="27">
        <f t="shared" ref="P21:P32" si="9">J21*I21*F21</f>
        <v>0</v>
      </c>
      <c r="Q21" s="27">
        <f t="shared" si="6"/>
        <v>3500</v>
      </c>
      <c r="R21" s="27">
        <f t="shared" si="7"/>
        <v>0</v>
      </c>
      <c r="S21" s="27">
        <f t="shared" si="8"/>
        <v>3500</v>
      </c>
      <c r="T21" s="41"/>
      <c r="U21" s="40"/>
    </row>
    <row r="22" s="22" customFormat="1" spans="1:21">
      <c r="A22" s="27">
        <v>17</v>
      </c>
      <c r="B22" s="32" t="s">
        <v>33</v>
      </c>
      <c r="C22" s="33"/>
      <c r="D22" s="14">
        <v>1981</v>
      </c>
      <c r="E22" s="33"/>
      <c r="F22" s="27">
        <v>0</v>
      </c>
      <c r="G22" s="27">
        <v>83</v>
      </c>
      <c r="H22" s="27">
        <v>0</v>
      </c>
      <c r="I22" s="27">
        <v>5</v>
      </c>
      <c r="J22" s="27">
        <v>200</v>
      </c>
      <c r="K22" s="27">
        <f t="shared" si="1"/>
        <v>0</v>
      </c>
      <c r="L22" s="27">
        <f t="shared" si="2"/>
        <v>83000</v>
      </c>
      <c r="M22" s="27">
        <f t="shared" si="3"/>
        <v>0</v>
      </c>
      <c r="N22" s="27">
        <f t="shared" si="4"/>
        <v>83000</v>
      </c>
      <c r="O22" s="38">
        <v>0.7</v>
      </c>
      <c r="P22" s="27">
        <f t="shared" si="9"/>
        <v>0</v>
      </c>
      <c r="Q22" s="27">
        <f t="shared" si="6"/>
        <v>58100</v>
      </c>
      <c r="R22" s="27">
        <f t="shared" si="7"/>
        <v>0</v>
      </c>
      <c r="S22" s="27">
        <f t="shared" si="8"/>
        <v>58100</v>
      </c>
      <c r="T22" s="41"/>
      <c r="U22" s="40"/>
    </row>
    <row r="23" s="22" customFormat="1" spans="1:21">
      <c r="A23" s="27">
        <v>18</v>
      </c>
      <c r="B23" s="32" t="s">
        <v>34</v>
      </c>
      <c r="C23" s="33"/>
      <c r="D23" s="14">
        <v>1135</v>
      </c>
      <c r="E23" s="33"/>
      <c r="F23" s="27">
        <v>0</v>
      </c>
      <c r="G23" s="27">
        <v>48</v>
      </c>
      <c r="H23" s="27">
        <v>0</v>
      </c>
      <c r="I23" s="27">
        <v>5</v>
      </c>
      <c r="J23" s="27">
        <v>200</v>
      </c>
      <c r="K23" s="27">
        <f t="shared" si="1"/>
        <v>0</v>
      </c>
      <c r="L23" s="27">
        <f t="shared" si="2"/>
        <v>48000</v>
      </c>
      <c r="M23" s="27">
        <f t="shared" si="3"/>
        <v>0</v>
      </c>
      <c r="N23" s="27">
        <f t="shared" si="4"/>
        <v>48000</v>
      </c>
      <c r="O23" s="38">
        <v>0.7</v>
      </c>
      <c r="P23" s="27">
        <f t="shared" si="9"/>
        <v>0</v>
      </c>
      <c r="Q23" s="27">
        <f t="shared" si="6"/>
        <v>33600</v>
      </c>
      <c r="R23" s="27">
        <f t="shared" si="7"/>
        <v>0</v>
      </c>
      <c r="S23" s="27">
        <f t="shared" si="8"/>
        <v>33600</v>
      </c>
      <c r="T23" s="41"/>
      <c r="U23" s="40"/>
    </row>
    <row r="24" spans="1:20">
      <c r="A24" s="27">
        <v>19</v>
      </c>
      <c r="B24" s="32" t="s">
        <v>35</v>
      </c>
      <c r="C24" s="33"/>
      <c r="D24" s="14">
        <v>247</v>
      </c>
      <c r="E24" s="33"/>
      <c r="F24" s="27">
        <v>0</v>
      </c>
      <c r="G24" s="27">
        <v>11</v>
      </c>
      <c r="H24" s="27">
        <v>0</v>
      </c>
      <c r="I24" s="27">
        <v>5</v>
      </c>
      <c r="J24" s="27">
        <v>200</v>
      </c>
      <c r="K24" s="27">
        <f t="shared" si="1"/>
        <v>0</v>
      </c>
      <c r="L24" s="27">
        <f t="shared" si="2"/>
        <v>11000</v>
      </c>
      <c r="M24" s="27">
        <f t="shared" si="3"/>
        <v>0</v>
      </c>
      <c r="N24" s="27">
        <f t="shared" si="4"/>
        <v>11000</v>
      </c>
      <c r="O24" s="38">
        <v>0.7</v>
      </c>
      <c r="P24" s="27">
        <f t="shared" si="9"/>
        <v>0</v>
      </c>
      <c r="Q24" s="27">
        <f t="shared" si="6"/>
        <v>7700</v>
      </c>
      <c r="R24" s="27"/>
      <c r="S24" s="27">
        <f t="shared" si="8"/>
        <v>7700</v>
      </c>
      <c r="T24" s="42"/>
    </row>
    <row r="25" spans="1:20">
      <c r="A25" s="27">
        <v>20</v>
      </c>
      <c r="B25" s="32" t="s">
        <v>36</v>
      </c>
      <c r="C25" s="33"/>
      <c r="D25" s="14">
        <v>567</v>
      </c>
      <c r="E25" s="33"/>
      <c r="F25" s="27">
        <v>0</v>
      </c>
      <c r="G25" s="27">
        <v>24</v>
      </c>
      <c r="H25" s="27">
        <v>0</v>
      </c>
      <c r="I25" s="27">
        <v>5</v>
      </c>
      <c r="J25" s="27">
        <v>200</v>
      </c>
      <c r="K25" s="27">
        <f t="shared" si="1"/>
        <v>0</v>
      </c>
      <c r="L25" s="27">
        <f t="shared" si="2"/>
        <v>24000</v>
      </c>
      <c r="M25" s="27">
        <f t="shared" si="3"/>
        <v>0</v>
      </c>
      <c r="N25" s="27">
        <f t="shared" si="4"/>
        <v>24000</v>
      </c>
      <c r="O25" s="38">
        <v>0.7</v>
      </c>
      <c r="P25" s="27">
        <f t="shared" si="9"/>
        <v>0</v>
      </c>
      <c r="Q25" s="27">
        <f t="shared" si="6"/>
        <v>16800</v>
      </c>
      <c r="R25" s="27">
        <f t="shared" ref="R25:R32" si="10">J25*I25*H25</f>
        <v>0</v>
      </c>
      <c r="S25" s="27">
        <f t="shared" si="8"/>
        <v>16800</v>
      </c>
      <c r="T25" s="42"/>
    </row>
    <row r="26" spans="1:20">
      <c r="A26" s="27">
        <v>21</v>
      </c>
      <c r="B26" s="32" t="s">
        <v>37</v>
      </c>
      <c r="C26" s="33"/>
      <c r="D26" s="14">
        <v>3680</v>
      </c>
      <c r="E26" s="33"/>
      <c r="F26" s="27">
        <v>0</v>
      </c>
      <c r="G26" s="27">
        <v>154</v>
      </c>
      <c r="H26" s="27">
        <v>0</v>
      </c>
      <c r="I26" s="27">
        <v>5</v>
      </c>
      <c r="J26" s="27">
        <v>200</v>
      </c>
      <c r="K26" s="27">
        <f t="shared" si="1"/>
        <v>0</v>
      </c>
      <c r="L26" s="27">
        <f t="shared" si="2"/>
        <v>154000</v>
      </c>
      <c r="M26" s="27">
        <f t="shared" si="3"/>
        <v>0</v>
      </c>
      <c r="N26" s="27">
        <f t="shared" si="4"/>
        <v>154000</v>
      </c>
      <c r="O26" s="38">
        <v>0.7</v>
      </c>
      <c r="P26" s="27">
        <f t="shared" si="9"/>
        <v>0</v>
      </c>
      <c r="Q26" s="27">
        <f t="shared" si="6"/>
        <v>107800</v>
      </c>
      <c r="R26" s="27">
        <f t="shared" si="10"/>
        <v>0</v>
      </c>
      <c r="S26" s="27">
        <f t="shared" si="8"/>
        <v>107800</v>
      </c>
      <c r="T26" s="42"/>
    </row>
    <row r="27" spans="1:20">
      <c r="A27" s="27">
        <v>22</v>
      </c>
      <c r="B27" s="32" t="s">
        <v>38</v>
      </c>
      <c r="C27" s="33"/>
      <c r="D27" s="14">
        <v>2753</v>
      </c>
      <c r="E27" s="33"/>
      <c r="F27" s="27">
        <v>0</v>
      </c>
      <c r="G27" s="27">
        <v>115</v>
      </c>
      <c r="H27" s="27">
        <v>0</v>
      </c>
      <c r="I27" s="27">
        <v>5</v>
      </c>
      <c r="J27" s="27">
        <v>200</v>
      </c>
      <c r="K27" s="27">
        <f t="shared" si="1"/>
        <v>0</v>
      </c>
      <c r="L27" s="27">
        <f t="shared" si="2"/>
        <v>115000</v>
      </c>
      <c r="M27" s="27">
        <f t="shared" si="3"/>
        <v>0</v>
      </c>
      <c r="N27" s="27">
        <f t="shared" si="4"/>
        <v>115000</v>
      </c>
      <c r="O27" s="38">
        <v>0.7</v>
      </c>
      <c r="P27" s="27">
        <f t="shared" si="9"/>
        <v>0</v>
      </c>
      <c r="Q27" s="27">
        <f t="shared" si="6"/>
        <v>80500</v>
      </c>
      <c r="R27" s="27">
        <f t="shared" si="10"/>
        <v>0</v>
      </c>
      <c r="S27" s="27">
        <f t="shared" si="8"/>
        <v>80500</v>
      </c>
      <c r="T27" s="42"/>
    </row>
    <row r="28" spans="1:20">
      <c r="A28" s="27">
        <v>23</v>
      </c>
      <c r="B28" s="32" t="s">
        <v>39</v>
      </c>
      <c r="C28" s="33"/>
      <c r="D28" s="14">
        <v>2765</v>
      </c>
      <c r="E28" s="33"/>
      <c r="F28" s="27">
        <v>0</v>
      </c>
      <c r="G28" s="27">
        <v>116</v>
      </c>
      <c r="H28" s="27">
        <v>0</v>
      </c>
      <c r="I28" s="27">
        <v>5</v>
      </c>
      <c r="J28" s="27">
        <v>200</v>
      </c>
      <c r="K28" s="27">
        <f t="shared" si="1"/>
        <v>0</v>
      </c>
      <c r="L28" s="27">
        <f t="shared" si="2"/>
        <v>116000</v>
      </c>
      <c r="M28" s="27">
        <f t="shared" si="3"/>
        <v>0</v>
      </c>
      <c r="N28" s="27">
        <f t="shared" si="4"/>
        <v>116000</v>
      </c>
      <c r="O28" s="38">
        <v>0.7</v>
      </c>
      <c r="P28" s="27">
        <f t="shared" si="9"/>
        <v>0</v>
      </c>
      <c r="Q28" s="27">
        <f t="shared" si="6"/>
        <v>81200</v>
      </c>
      <c r="R28" s="27">
        <f t="shared" si="10"/>
        <v>0</v>
      </c>
      <c r="S28" s="27">
        <f t="shared" si="8"/>
        <v>81200</v>
      </c>
      <c r="T28" s="42"/>
    </row>
    <row r="29" spans="1:20">
      <c r="A29" s="27">
        <v>24</v>
      </c>
      <c r="B29" s="32" t="s">
        <v>40</v>
      </c>
      <c r="C29" s="33"/>
      <c r="D29" s="14">
        <v>822</v>
      </c>
      <c r="E29" s="33"/>
      <c r="F29" s="27">
        <v>0</v>
      </c>
      <c r="G29" s="27">
        <v>35</v>
      </c>
      <c r="H29" s="27">
        <v>0</v>
      </c>
      <c r="I29" s="27">
        <v>5</v>
      </c>
      <c r="J29" s="27">
        <v>200</v>
      </c>
      <c r="K29" s="27">
        <f t="shared" si="1"/>
        <v>0</v>
      </c>
      <c r="L29" s="27">
        <f t="shared" si="2"/>
        <v>35000</v>
      </c>
      <c r="M29" s="27">
        <f t="shared" si="3"/>
        <v>0</v>
      </c>
      <c r="N29" s="27">
        <f t="shared" si="4"/>
        <v>35000</v>
      </c>
      <c r="O29" s="38">
        <v>0.7</v>
      </c>
      <c r="P29" s="27">
        <f t="shared" si="9"/>
        <v>0</v>
      </c>
      <c r="Q29" s="27">
        <f t="shared" si="6"/>
        <v>24500</v>
      </c>
      <c r="R29" s="27">
        <f t="shared" si="10"/>
        <v>0</v>
      </c>
      <c r="S29" s="27">
        <f t="shared" si="8"/>
        <v>24500</v>
      </c>
      <c r="T29" s="42"/>
    </row>
    <row r="30" spans="1:20">
      <c r="A30" s="27">
        <v>25</v>
      </c>
      <c r="B30" s="32" t="s">
        <v>41</v>
      </c>
      <c r="C30" s="33"/>
      <c r="D30" s="14">
        <v>773</v>
      </c>
      <c r="E30" s="33"/>
      <c r="F30" s="27">
        <v>0</v>
      </c>
      <c r="G30" s="27">
        <v>33</v>
      </c>
      <c r="H30" s="27">
        <v>0</v>
      </c>
      <c r="I30" s="27">
        <v>5</v>
      </c>
      <c r="J30" s="27">
        <v>200</v>
      </c>
      <c r="K30" s="27">
        <f t="shared" si="1"/>
        <v>0</v>
      </c>
      <c r="L30" s="27">
        <f t="shared" si="2"/>
        <v>33000</v>
      </c>
      <c r="M30" s="27">
        <f t="shared" si="3"/>
        <v>0</v>
      </c>
      <c r="N30" s="27">
        <f t="shared" si="4"/>
        <v>33000</v>
      </c>
      <c r="O30" s="38">
        <v>0.7</v>
      </c>
      <c r="P30" s="27">
        <f t="shared" si="9"/>
        <v>0</v>
      </c>
      <c r="Q30" s="27">
        <f t="shared" si="6"/>
        <v>23100</v>
      </c>
      <c r="R30" s="27">
        <f t="shared" si="10"/>
        <v>0</v>
      </c>
      <c r="S30" s="27">
        <f t="shared" si="8"/>
        <v>23100</v>
      </c>
      <c r="T30" s="42"/>
    </row>
    <row r="31" spans="1:20">
      <c r="A31" s="27">
        <v>26</v>
      </c>
      <c r="B31" s="32" t="s">
        <v>42</v>
      </c>
      <c r="C31" s="33"/>
      <c r="D31" s="14">
        <v>1548</v>
      </c>
      <c r="E31" s="33"/>
      <c r="F31" s="27">
        <v>0</v>
      </c>
      <c r="G31" s="27">
        <v>65</v>
      </c>
      <c r="H31" s="27">
        <v>0</v>
      </c>
      <c r="I31" s="27">
        <v>5</v>
      </c>
      <c r="J31" s="27">
        <v>200</v>
      </c>
      <c r="K31" s="27">
        <f t="shared" si="1"/>
        <v>0</v>
      </c>
      <c r="L31" s="27">
        <f t="shared" si="2"/>
        <v>65000</v>
      </c>
      <c r="M31" s="27">
        <f t="shared" si="3"/>
        <v>0</v>
      </c>
      <c r="N31" s="27">
        <f t="shared" si="4"/>
        <v>65000</v>
      </c>
      <c r="O31" s="38">
        <v>0.7</v>
      </c>
      <c r="P31" s="27">
        <f t="shared" si="9"/>
        <v>0</v>
      </c>
      <c r="Q31" s="27">
        <f t="shared" si="6"/>
        <v>45500</v>
      </c>
      <c r="R31" s="27">
        <f t="shared" si="10"/>
        <v>0</v>
      </c>
      <c r="S31" s="27">
        <f t="shared" si="8"/>
        <v>45500</v>
      </c>
      <c r="T31" s="42"/>
    </row>
    <row r="32" spans="1:20">
      <c r="A32" s="27">
        <v>27</v>
      </c>
      <c r="B32" s="34" t="s">
        <v>43</v>
      </c>
      <c r="C32" s="33"/>
      <c r="D32" s="14"/>
      <c r="E32" s="33">
        <v>58</v>
      </c>
      <c r="F32" s="27">
        <v>0</v>
      </c>
      <c r="G32" s="27">
        <v>0</v>
      </c>
      <c r="H32" s="27">
        <v>3</v>
      </c>
      <c r="I32" s="27">
        <v>5</v>
      </c>
      <c r="J32" s="27">
        <v>200</v>
      </c>
      <c r="K32" s="27">
        <f t="shared" si="1"/>
        <v>0</v>
      </c>
      <c r="L32" s="27">
        <f t="shared" si="2"/>
        <v>0</v>
      </c>
      <c r="M32" s="27">
        <f t="shared" si="3"/>
        <v>3000</v>
      </c>
      <c r="N32" s="27">
        <f t="shared" si="4"/>
        <v>3000</v>
      </c>
      <c r="O32" s="38">
        <v>0.7</v>
      </c>
      <c r="P32" s="27">
        <f t="shared" si="9"/>
        <v>0</v>
      </c>
      <c r="Q32" s="27">
        <f>J32*I32*G32</f>
        <v>0</v>
      </c>
      <c r="R32" s="27">
        <f>J32*I32*H32*0.7</f>
        <v>2100</v>
      </c>
      <c r="S32" s="27">
        <f t="shared" si="8"/>
        <v>2100</v>
      </c>
      <c r="T32" s="42"/>
    </row>
  </sheetData>
  <mergeCells count="14">
    <mergeCell ref="A1:T1"/>
    <mergeCell ref="Q2:S2"/>
    <mergeCell ref="C3:E3"/>
    <mergeCell ref="F3:H3"/>
    <mergeCell ref="K3:N3"/>
    <mergeCell ref="P3:R3"/>
    <mergeCell ref="A5:B5"/>
    <mergeCell ref="A3:A4"/>
    <mergeCell ref="B3:B4"/>
    <mergeCell ref="I3:I4"/>
    <mergeCell ref="J3:J4"/>
    <mergeCell ref="O3:O4"/>
    <mergeCell ref="S3:S4"/>
    <mergeCell ref="T3:T4"/>
  </mergeCells>
  <pageMargins left="0.55" right="0.43" top="0.708333333333333" bottom="0.12" header="0.51" footer="0.08"/>
  <pageSetup paperSize="9" orientation="landscape" horizontalDpi="600"/>
  <headerFooter alignWithMargins="0" scaleWithDoc="0">
    <oddHeader>&amp;L&amp;8附表3：</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workbookViewId="0">
      <selection activeCell="N18" sqref="N18"/>
    </sheetView>
  </sheetViews>
  <sheetFormatPr defaultColWidth="9" defaultRowHeight="14.25"/>
  <cols>
    <col min="1" max="1" width="6.125" style="1" customWidth="1"/>
    <col min="2" max="2" width="23.125" style="1" customWidth="1"/>
    <col min="3" max="3" width="14.125" style="2" customWidth="1"/>
    <col min="4" max="4" width="12.25" style="1" customWidth="1"/>
    <col min="5" max="5" width="13.125" style="2" customWidth="1"/>
    <col min="6" max="6" width="10.75" style="2" customWidth="1"/>
    <col min="7" max="7" width="10.625" style="2" customWidth="1"/>
    <col min="8" max="8" width="8.75" style="2" customWidth="1"/>
    <col min="9" max="9" width="13.875" style="1" customWidth="1"/>
    <col min="10" max="10" width="12" style="2" customWidth="1"/>
    <col min="11" max="11" width="6" style="2" customWidth="1"/>
    <col min="12" max="16383" width="9" style="2"/>
  </cols>
  <sheetData>
    <row r="1" ht="41.1" customHeight="1" spans="1:10">
      <c r="A1" s="3" t="s">
        <v>83</v>
      </c>
      <c r="B1" s="3"/>
      <c r="C1" s="3"/>
      <c r="D1" s="3"/>
      <c r="E1" s="3"/>
      <c r="F1" s="3"/>
      <c r="G1" s="3"/>
      <c r="H1" s="3"/>
      <c r="I1" s="3"/>
      <c r="J1" s="3"/>
    </row>
    <row r="2" ht="13" customHeight="1" spans="1:10">
      <c r="A2" s="3"/>
      <c r="B2" s="3"/>
      <c r="C2" s="3"/>
      <c r="D2" s="3"/>
      <c r="E2" s="3"/>
      <c r="F2" s="3"/>
      <c r="G2" s="3"/>
      <c r="H2" s="3"/>
      <c r="I2" s="19">
        <v>44245</v>
      </c>
      <c r="J2" s="3"/>
    </row>
    <row r="3" ht="35" customHeight="1" spans="1:10">
      <c r="A3" s="4" t="s">
        <v>1</v>
      </c>
      <c r="B3" s="5" t="s">
        <v>73</v>
      </c>
      <c r="C3" s="4" t="s">
        <v>84</v>
      </c>
      <c r="D3" s="6" t="s">
        <v>85</v>
      </c>
      <c r="E3" s="7" t="s">
        <v>76</v>
      </c>
      <c r="F3" s="7" t="s">
        <v>86</v>
      </c>
      <c r="G3" s="8" t="s">
        <v>78</v>
      </c>
      <c r="H3" s="8" t="s">
        <v>68</v>
      </c>
      <c r="I3" s="20" t="s">
        <v>87</v>
      </c>
      <c r="J3" s="5" t="s">
        <v>6</v>
      </c>
    </row>
    <row r="4" ht="21" customHeight="1" spans="1:10">
      <c r="A4" s="9" t="s">
        <v>82</v>
      </c>
      <c r="B4" s="10"/>
      <c r="C4" s="5">
        <f>SUM(C5:C22)</f>
        <v>2576</v>
      </c>
      <c r="D4" s="5">
        <f>SUM(D5:D22)</f>
        <v>116</v>
      </c>
      <c r="E4" s="5">
        <f>SUM(E5:E22)</f>
        <v>90</v>
      </c>
      <c r="F4" s="5">
        <v>200</v>
      </c>
      <c r="G4" s="5">
        <f>SUM(G5:G22)</f>
        <v>116000</v>
      </c>
      <c r="H4" s="11">
        <v>0.7</v>
      </c>
      <c r="I4" s="5">
        <f>SUM(I5:I22)</f>
        <v>81200</v>
      </c>
      <c r="J4" s="5"/>
    </row>
    <row r="5" ht="21" customHeight="1" spans="1:10">
      <c r="A5" s="12">
        <v>1</v>
      </c>
      <c r="B5" s="13" t="s">
        <v>25</v>
      </c>
      <c r="C5" s="14">
        <v>219</v>
      </c>
      <c r="D5" s="15">
        <v>10</v>
      </c>
      <c r="E5" s="15">
        <v>5</v>
      </c>
      <c r="F5" s="15">
        <v>200</v>
      </c>
      <c r="G5" s="15">
        <f>F5*E5*D5</f>
        <v>10000</v>
      </c>
      <c r="H5" s="16">
        <v>0.7</v>
      </c>
      <c r="I5" s="15">
        <f>F5*E5*D5*H5</f>
        <v>7000</v>
      </c>
      <c r="J5" s="21"/>
    </row>
    <row r="6" ht="21" customHeight="1" spans="1:10">
      <c r="A6" s="12">
        <v>2</v>
      </c>
      <c r="B6" s="13" t="s">
        <v>26</v>
      </c>
      <c r="C6" s="14">
        <v>85</v>
      </c>
      <c r="D6" s="15">
        <v>4</v>
      </c>
      <c r="E6" s="15">
        <v>5</v>
      </c>
      <c r="F6" s="15">
        <v>200</v>
      </c>
      <c r="G6" s="15">
        <f t="shared" ref="G6:G22" si="0">F6*E6*D6</f>
        <v>4000</v>
      </c>
      <c r="H6" s="16">
        <v>0.7</v>
      </c>
      <c r="I6" s="15">
        <f t="shared" ref="I6:I22" si="1">F6*E6*D6*H6</f>
        <v>2800</v>
      </c>
      <c r="J6" s="21"/>
    </row>
    <row r="7" ht="21" customHeight="1" spans="1:10">
      <c r="A7" s="12">
        <v>3</v>
      </c>
      <c r="B7" s="13" t="s">
        <v>27</v>
      </c>
      <c r="C7" s="14">
        <v>69</v>
      </c>
      <c r="D7" s="15">
        <v>3</v>
      </c>
      <c r="E7" s="15">
        <v>5</v>
      </c>
      <c r="F7" s="15">
        <v>200</v>
      </c>
      <c r="G7" s="15">
        <f t="shared" si="0"/>
        <v>3000</v>
      </c>
      <c r="H7" s="16">
        <v>0.7</v>
      </c>
      <c r="I7" s="15">
        <f t="shared" si="1"/>
        <v>2100</v>
      </c>
      <c r="J7" s="21"/>
    </row>
    <row r="8" ht="21" customHeight="1" spans="1:10">
      <c r="A8" s="12">
        <v>4</v>
      </c>
      <c r="B8" s="13" t="s">
        <v>28</v>
      </c>
      <c r="C8" s="14">
        <v>76</v>
      </c>
      <c r="D8" s="15">
        <v>4</v>
      </c>
      <c r="E8" s="15">
        <v>5</v>
      </c>
      <c r="F8" s="15">
        <v>200</v>
      </c>
      <c r="G8" s="15">
        <f t="shared" si="0"/>
        <v>4000</v>
      </c>
      <c r="H8" s="16">
        <v>0.7</v>
      </c>
      <c r="I8" s="15">
        <f t="shared" si="1"/>
        <v>2800</v>
      </c>
      <c r="J8" s="21"/>
    </row>
    <row r="9" ht="21" customHeight="1" spans="1:10">
      <c r="A9" s="12">
        <v>5</v>
      </c>
      <c r="B9" s="13" t="s">
        <v>29</v>
      </c>
      <c r="C9" s="14">
        <v>71</v>
      </c>
      <c r="D9" s="15">
        <v>3</v>
      </c>
      <c r="E9" s="15">
        <v>5</v>
      </c>
      <c r="F9" s="15">
        <v>200</v>
      </c>
      <c r="G9" s="15">
        <f t="shared" si="0"/>
        <v>3000</v>
      </c>
      <c r="H9" s="16">
        <v>0.7</v>
      </c>
      <c r="I9" s="15">
        <f t="shared" si="1"/>
        <v>2100</v>
      </c>
      <c r="J9" s="21"/>
    </row>
    <row r="10" ht="21" customHeight="1" spans="1:10">
      <c r="A10" s="12">
        <v>6</v>
      </c>
      <c r="B10" s="13" t="s">
        <v>30</v>
      </c>
      <c r="C10" s="14">
        <v>44</v>
      </c>
      <c r="D10" s="15">
        <v>2</v>
      </c>
      <c r="E10" s="15">
        <v>5</v>
      </c>
      <c r="F10" s="15">
        <v>200</v>
      </c>
      <c r="G10" s="15">
        <f t="shared" si="0"/>
        <v>2000</v>
      </c>
      <c r="H10" s="16">
        <v>0.7</v>
      </c>
      <c r="I10" s="15">
        <f t="shared" si="1"/>
        <v>1400</v>
      </c>
      <c r="J10" s="21"/>
    </row>
    <row r="11" ht="21" customHeight="1" spans="1:10">
      <c r="A11" s="12">
        <v>7</v>
      </c>
      <c r="B11" s="13" t="s">
        <v>31</v>
      </c>
      <c r="C11" s="14">
        <v>267</v>
      </c>
      <c r="D11" s="15">
        <v>12</v>
      </c>
      <c r="E11" s="15">
        <v>5</v>
      </c>
      <c r="F11" s="15">
        <v>200</v>
      </c>
      <c r="G11" s="15">
        <f t="shared" si="0"/>
        <v>12000</v>
      </c>
      <c r="H11" s="16">
        <v>0.7</v>
      </c>
      <c r="I11" s="15">
        <f t="shared" si="1"/>
        <v>8400</v>
      </c>
      <c r="J11" s="21"/>
    </row>
    <row r="12" ht="21" customHeight="1" spans="1:10">
      <c r="A12" s="12">
        <v>8</v>
      </c>
      <c r="B12" s="13" t="s">
        <v>32</v>
      </c>
      <c r="C12" s="14">
        <v>24</v>
      </c>
      <c r="D12" s="15">
        <v>1</v>
      </c>
      <c r="E12" s="15">
        <v>5</v>
      </c>
      <c r="F12" s="15">
        <v>200</v>
      </c>
      <c r="G12" s="15">
        <f t="shared" si="0"/>
        <v>1000</v>
      </c>
      <c r="H12" s="16">
        <v>0.7</v>
      </c>
      <c r="I12" s="15">
        <f t="shared" si="1"/>
        <v>700</v>
      </c>
      <c r="J12" s="21"/>
    </row>
    <row r="13" ht="21" customHeight="1" spans="1:10">
      <c r="A13" s="12">
        <v>9</v>
      </c>
      <c r="B13" s="13" t="s">
        <v>33</v>
      </c>
      <c r="C13" s="14">
        <v>302</v>
      </c>
      <c r="D13" s="15">
        <v>13</v>
      </c>
      <c r="E13" s="15">
        <v>5</v>
      </c>
      <c r="F13" s="15">
        <v>200</v>
      </c>
      <c r="G13" s="15">
        <f t="shared" si="0"/>
        <v>13000</v>
      </c>
      <c r="H13" s="16">
        <v>0.7</v>
      </c>
      <c r="I13" s="15">
        <f t="shared" si="1"/>
        <v>9100</v>
      </c>
      <c r="J13" s="21"/>
    </row>
    <row r="14" ht="21" customHeight="1" spans="1:10">
      <c r="A14" s="12">
        <v>10</v>
      </c>
      <c r="B14" s="13" t="s">
        <v>34</v>
      </c>
      <c r="C14" s="14">
        <v>103</v>
      </c>
      <c r="D14" s="15">
        <v>5</v>
      </c>
      <c r="E14" s="15">
        <v>5</v>
      </c>
      <c r="F14" s="15">
        <v>200</v>
      </c>
      <c r="G14" s="15">
        <f t="shared" si="0"/>
        <v>5000</v>
      </c>
      <c r="H14" s="16">
        <v>0.7</v>
      </c>
      <c r="I14" s="15">
        <f t="shared" si="1"/>
        <v>3500</v>
      </c>
      <c r="J14" s="21"/>
    </row>
    <row r="15" ht="21" customHeight="1" spans="1:10">
      <c r="A15" s="12">
        <v>11</v>
      </c>
      <c r="B15" s="13" t="s">
        <v>35</v>
      </c>
      <c r="C15" s="14">
        <v>84</v>
      </c>
      <c r="D15" s="15">
        <v>4</v>
      </c>
      <c r="E15" s="15">
        <v>5</v>
      </c>
      <c r="F15" s="15">
        <v>200</v>
      </c>
      <c r="G15" s="15">
        <f t="shared" si="0"/>
        <v>4000</v>
      </c>
      <c r="H15" s="16">
        <v>0.7</v>
      </c>
      <c r="I15" s="15">
        <f t="shared" si="1"/>
        <v>2800</v>
      </c>
      <c r="J15" s="21"/>
    </row>
    <row r="16" ht="21" customHeight="1" spans="1:10">
      <c r="A16" s="12">
        <v>12</v>
      </c>
      <c r="B16" s="13" t="s">
        <v>36</v>
      </c>
      <c r="C16" s="17">
        <v>86</v>
      </c>
      <c r="D16" s="15">
        <v>4</v>
      </c>
      <c r="E16" s="15">
        <v>5</v>
      </c>
      <c r="F16" s="15">
        <v>200</v>
      </c>
      <c r="G16" s="15">
        <f t="shared" si="0"/>
        <v>4000</v>
      </c>
      <c r="H16" s="16">
        <v>0.7</v>
      </c>
      <c r="I16" s="15">
        <f t="shared" si="1"/>
        <v>2800</v>
      </c>
      <c r="J16" s="21"/>
    </row>
    <row r="17" ht="21" customHeight="1" spans="1:10">
      <c r="A17" s="12">
        <v>13</v>
      </c>
      <c r="B17" s="13" t="s">
        <v>37</v>
      </c>
      <c r="C17" s="14">
        <v>507</v>
      </c>
      <c r="D17" s="15">
        <v>22</v>
      </c>
      <c r="E17" s="15">
        <v>5</v>
      </c>
      <c r="F17" s="15">
        <v>200</v>
      </c>
      <c r="G17" s="15">
        <f t="shared" si="0"/>
        <v>22000</v>
      </c>
      <c r="H17" s="16">
        <v>0.7</v>
      </c>
      <c r="I17" s="15">
        <f t="shared" si="1"/>
        <v>15400</v>
      </c>
      <c r="J17" s="21"/>
    </row>
    <row r="18" ht="21" customHeight="1" spans="1:10">
      <c r="A18" s="12">
        <v>14</v>
      </c>
      <c r="B18" s="13" t="s">
        <v>38</v>
      </c>
      <c r="C18" s="14">
        <v>48</v>
      </c>
      <c r="D18" s="15">
        <v>2</v>
      </c>
      <c r="E18" s="15">
        <v>5</v>
      </c>
      <c r="F18" s="15">
        <v>200</v>
      </c>
      <c r="G18" s="15">
        <f t="shared" si="0"/>
        <v>2000</v>
      </c>
      <c r="H18" s="16">
        <v>0.7</v>
      </c>
      <c r="I18" s="15">
        <f t="shared" si="1"/>
        <v>1400</v>
      </c>
      <c r="J18" s="21"/>
    </row>
    <row r="19" ht="21" customHeight="1" spans="1:10">
      <c r="A19" s="12">
        <v>15</v>
      </c>
      <c r="B19" s="13" t="s">
        <v>39</v>
      </c>
      <c r="C19" s="14">
        <v>105</v>
      </c>
      <c r="D19" s="15">
        <v>5</v>
      </c>
      <c r="E19" s="15">
        <v>5</v>
      </c>
      <c r="F19" s="15">
        <v>200</v>
      </c>
      <c r="G19" s="15">
        <f t="shared" si="0"/>
        <v>5000</v>
      </c>
      <c r="H19" s="16">
        <v>0.7</v>
      </c>
      <c r="I19" s="15">
        <f t="shared" si="1"/>
        <v>3500</v>
      </c>
      <c r="J19" s="21"/>
    </row>
    <row r="20" ht="21" customHeight="1" spans="1:10">
      <c r="A20" s="12">
        <v>16</v>
      </c>
      <c r="B20" s="18" t="s">
        <v>40</v>
      </c>
      <c r="C20" s="14">
        <v>140</v>
      </c>
      <c r="D20" s="15">
        <v>6</v>
      </c>
      <c r="E20" s="15">
        <v>5</v>
      </c>
      <c r="F20" s="15">
        <v>200</v>
      </c>
      <c r="G20" s="15">
        <f t="shared" si="0"/>
        <v>6000</v>
      </c>
      <c r="H20" s="16">
        <v>0.7</v>
      </c>
      <c r="I20" s="15">
        <f t="shared" si="1"/>
        <v>4200</v>
      </c>
      <c r="J20" s="21"/>
    </row>
    <row r="21" ht="21" customHeight="1" spans="1:10">
      <c r="A21" s="12">
        <v>17</v>
      </c>
      <c r="B21" s="13" t="s">
        <v>41</v>
      </c>
      <c r="C21" s="14">
        <v>145</v>
      </c>
      <c r="D21" s="15">
        <v>7</v>
      </c>
      <c r="E21" s="15">
        <v>5</v>
      </c>
      <c r="F21" s="15">
        <v>200</v>
      </c>
      <c r="G21" s="15">
        <f t="shared" si="0"/>
        <v>7000</v>
      </c>
      <c r="H21" s="16">
        <v>0.7</v>
      </c>
      <c r="I21" s="15">
        <f t="shared" si="1"/>
        <v>4900</v>
      </c>
      <c r="J21" s="21"/>
    </row>
    <row r="22" ht="21" customHeight="1" spans="1:10">
      <c r="A22" s="12">
        <v>18</v>
      </c>
      <c r="B22" s="13" t="s">
        <v>42</v>
      </c>
      <c r="C22" s="14">
        <v>201</v>
      </c>
      <c r="D22" s="15">
        <v>9</v>
      </c>
      <c r="E22" s="15">
        <v>5</v>
      </c>
      <c r="F22" s="15">
        <v>200</v>
      </c>
      <c r="G22" s="15">
        <f t="shared" si="0"/>
        <v>9000</v>
      </c>
      <c r="H22" s="16">
        <v>0.7</v>
      </c>
      <c r="I22" s="15">
        <f t="shared" si="1"/>
        <v>6300</v>
      </c>
      <c r="J22" s="21"/>
    </row>
  </sheetData>
  <mergeCells count="2">
    <mergeCell ref="A1:J1"/>
    <mergeCell ref="A4:B4"/>
  </mergeCells>
  <pageMargins left="0.708333333333333" right="0.428472222222222" top="0.790972222222222" bottom="0.354166666666667" header="0.511805555555556" footer="0.161111111111111"/>
  <pageSetup paperSize="9" orientation="landscape" horizontalDpi="600"/>
  <headerFooter alignWithMargins="0" scaleWithDoc="0">
    <oddHeader>&amp;L&amp;8附表4：</oddHeader>
    <oddFooter>&amp;C&amp;8第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基础表2020秋季</vt:lpstr>
      <vt:lpstr>汇总表</vt:lpstr>
      <vt:lpstr>学生营养计划  统计表 </vt:lpstr>
      <vt:lpstr>陪餐教师   义务教育 </vt:lpstr>
      <vt:lpstr>陪餐教师   学前班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田欣平</cp:lastModifiedBy>
  <dcterms:created xsi:type="dcterms:W3CDTF">2020-02-20T11:46:00Z</dcterms:created>
  <cp:lastPrinted>2020-02-27T07:04:00Z</cp:lastPrinted>
  <dcterms:modified xsi:type="dcterms:W3CDTF">2021-02-24T12:43:19Z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