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<sst xmlns="http://schemas.openxmlformats.org/spreadsheetml/2006/main" count="26">
  <si>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附件：5</t>
  </si>
  <si>
    <t>县直部门2019年统筹整合资金支付情况表</t>
  </si>
  <si>
    <t xml:space="preserve">         单位：万元</t>
  </si>
  <si>
    <t>序号</t>
  </si>
  <si>
    <t>项目实施单位</t>
  </si>
  <si>
    <t>已到位资金</t>
  </si>
  <si>
    <t>已拨付部门资金</t>
  </si>
  <si>
    <t>项目单位支出资金</t>
  </si>
  <si>
    <t>截止2019年10月底项目单位结余资金</t>
  </si>
  <si>
    <t xml:space="preserve">支付率
</t>
  </si>
  <si>
    <t>备注</t>
  </si>
  <si>
    <t>小计</t>
  </si>
  <si>
    <t>自治区下达资金</t>
  </si>
  <si>
    <t>县级安排资金（含存量资金）</t>
  </si>
  <si>
    <t>其中：拨乡镇</t>
  </si>
  <si>
    <t>合计</t>
  </si>
  <si>
    <t>发改局</t>
  </si>
  <si>
    <t>残联</t>
  </si>
  <si>
    <t>农业农村局</t>
  </si>
  <si>
    <t>住建局</t>
  </si>
  <si>
    <t>水务局</t>
  </si>
  <si>
    <t>扶贫办</t>
  </si>
  <si>
    <t>就创局</t>
  </si>
  <si>
    <t>统战部</t>
  </si>
  <si>
    <t>交通局</t>
  </si>
  <si>
    <t>农业农村局（农发办）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</si>
</sst>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;[Red]0.00"/>
    <numFmt numFmtId="178" formatCode="0.0000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1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0" fontId="3" fillId="0" borderId="3" xfId="1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0" fontId="5" fillId="0" borderId="3" xfId="1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2" sqref="A2:K2"/>
    </sheetView>
  </sheetViews>
  <sheetFormatPr defaultColWidth="9" defaultRowHeight="13.5"/>
  <cols>
    <col min="2" max="2" width="21" customWidth="1"/>
    <col min="3" max="3" width="19.25" customWidth="1"/>
    <col min="4" max="4" width="17.125" customWidth="1"/>
    <col min="5" max="5" width="16.375" customWidth="1"/>
    <col min="6" max="6" width="17.125" customWidth="1"/>
    <col min="7" max="7" width="18.375" customWidth="1"/>
    <col min="8" max="8" width="22.25" customWidth="1"/>
  </cols>
  <sheetData>
    <row r="1" s="1" customFormat="1" ht="15.95" customHeight="1" spans="1:2">
      <c r="A1" s="3" t="s">
        <v>0</v>
      </c>
      <c r="B1" s="3"/>
    </row>
    <row r="2" s="1" customFormat="1" ht="2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4" customHeight="1" spans="1:11">
      <c r="A3" s="5"/>
      <c r="B3" s="5"/>
      <c r="C3" s="6"/>
      <c r="D3" s="6"/>
      <c r="E3" s="6"/>
      <c r="F3" s="7"/>
      <c r="G3" s="7"/>
      <c r="H3" s="7"/>
      <c r="I3" s="7"/>
      <c r="J3" s="20" t="s">
        <v>2</v>
      </c>
      <c r="K3" s="20"/>
    </row>
    <row r="4" s="1" customFormat="1" ht="38.1" customHeight="1" spans="1:11">
      <c r="A4" s="8" t="s">
        <v>3</v>
      </c>
      <c r="B4" s="8" t="s">
        <v>4</v>
      </c>
      <c r="C4" s="9" t="s">
        <v>5</v>
      </c>
      <c r="D4" s="9"/>
      <c r="E4" s="9"/>
      <c r="F4" s="9" t="s">
        <v>6</v>
      </c>
      <c r="G4" s="10" t="s">
        <v>7</v>
      </c>
      <c r="H4" s="11"/>
      <c r="I4" s="9" t="s">
        <v>8</v>
      </c>
      <c r="J4" s="9" t="s">
        <v>9</v>
      </c>
      <c r="K4" s="8" t="s">
        <v>10</v>
      </c>
    </row>
    <row r="5" s="1" customFormat="1" ht="51" customHeight="1" spans="1:11">
      <c r="A5" s="12"/>
      <c r="B5" s="12"/>
      <c r="C5" s="9" t="s">
        <v>11</v>
      </c>
      <c r="D5" s="9" t="s">
        <v>12</v>
      </c>
      <c r="E5" s="13" t="s">
        <v>13</v>
      </c>
      <c r="F5" s="9"/>
      <c r="G5" s="9" t="s">
        <v>11</v>
      </c>
      <c r="H5" s="9" t="s">
        <v>14</v>
      </c>
      <c r="I5" s="9"/>
      <c r="J5" s="9"/>
      <c r="K5" s="12"/>
    </row>
    <row r="6" s="1" customFormat="1" ht="26.1" customHeight="1" spans="1:13">
      <c r="A6" s="9" t="s">
        <v>15</v>
      </c>
      <c r="B6" s="9"/>
      <c r="C6" s="14">
        <f t="shared" ref="C6:I6" si="0">SUM(C7:C16)</f>
        <v>75800.42</v>
      </c>
      <c r="D6" s="14">
        <f t="shared" si="0"/>
        <v>68622</v>
      </c>
      <c r="E6" s="14">
        <f t="shared" si="0"/>
        <v>7178.42</v>
      </c>
      <c r="F6" s="14">
        <f t="shared" si="0"/>
        <v>75800.42</v>
      </c>
      <c r="G6" s="14">
        <f t="shared" si="0"/>
        <v>67231.7</v>
      </c>
      <c r="H6" s="14">
        <f t="shared" si="0"/>
        <v>23721.69</v>
      </c>
      <c r="I6" s="14">
        <f t="shared" si="0"/>
        <v>8568.72</v>
      </c>
      <c r="J6" s="21">
        <f t="shared" ref="J6:J16" si="1">G6/F6</f>
        <v>0.886956826888294</v>
      </c>
      <c r="K6" s="22"/>
      <c r="L6" s="1"/>
      <c r="M6" s="23"/>
    </row>
    <row r="7" s="2" customFormat="1" ht="26.1" customHeight="1" spans="1:11">
      <c r="A7" s="15">
        <v>1</v>
      </c>
      <c r="B7" s="15" t="s">
        <v>16</v>
      </c>
      <c r="C7" s="16">
        <f t="shared" ref="C7:C13" si="2">SUM(D7:E7)</f>
        <v>9720</v>
      </c>
      <c r="D7" s="17">
        <v>9720</v>
      </c>
      <c r="E7" s="16"/>
      <c r="F7" s="18">
        <v>9720</v>
      </c>
      <c r="G7" s="18">
        <v>9720</v>
      </c>
      <c r="H7" s="18"/>
      <c r="I7" s="18">
        <f t="shared" ref="I7:I16" si="3">F7-G7</f>
        <v>0</v>
      </c>
      <c r="J7" s="24">
        <f t="shared" si="1"/>
        <v>1</v>
      </c>
      <c r="K7" s="25"/>
    </row>
    <row r="8" s="2" customFormat="1" ht="26.1" customHeight="1" spans="1:11">
      <c r="A8" s="15">
        <v>2</v>
      </c>
      <c r="B8" s="15" t="s">
        <v>17</v>
      </c>
      <c r="C8" s="16">
        <f t="shared" si="2"/>
        <v>5</v>
      </c>
      <c r="D8" s="16">
        <v>5</v>
      </c>
      <c r="E8" s="16"/>
      <c r="F8" s="18">
        <v>5</v>
      </c>
      <c r="G8" s="18">
        <v>5</v>
      </c>
      <c r="H8" s="17"/>
      <c r="I8" s="18">
        <f t="shared" si="3"/>
        <v>0</v>
      </c>
      <c r="J8" s="24">
        <f t="shared" si="1"/>
        <v>1</v>
      </c>
      <c r="K8" s="25"/>
    </row>
    <row r="9" s="2" customFormat="1" ht="26.1" customHeight="1" spans="1:11">
      <c r="A9" s="15">
        <v>3</v>
      </c>
      <c r="B9" s="15" t="s">
        <v>18</v>
      </c>
      <c r="C9" s="16">
        <f t="shared" si="2"/>
        <v>20632.28</v>
      </c>
      <c r="D9" s="16">
        <f>15228.03-331+3000-3243.57</f>
        <v>14653.46</v>
      </c>
      <c r="E9" s="16">
        <f>5726.95+60+68.5+123.37</f>
        <v>5978.82</v>
      </c>
      <c r="F9" s="18">
        <f>20508.91+123.37</f>
        <v>20632.28</v>
      </c>
      <c r="G9" s="18">
        <v>20592.05</v>
      </c>
      <c r="H9" s="19">
        <f>17490.43-453.93+284.78+30</f>
        <v>17351.28</v>
      </c>
      <c r="I9" s="18">
        <f t="shared" si="3"/>
        <v>40.2299999999996</v>
      </c>
      <c r="J9" s="24">
        <f t="shared" si="1"/>
        <v>0.998050142785964</v>
      </c>
      <c r="K9" s="25"/>
    </row>
    <row r="10" s="2" customFormat="1" ht="26.1" customHeight="1" spans="1:11">
      <c r="A10" s="15">
        <v>4</v>
      </c>
      <c r="B10" s="15" t="s">
        <v>19</v>
      </c>
      <c r="C10" s="16">
        <f t="shared" si="2"/>
        <v>5928.07</v>
      </c>
      <c r="D10" s="16">
        <f>3243.57+2500</f>
        <v>5743.57</v>
      </c>
      <c r="E10" s="16">
        <f>154.5+30</f>
        <v>184.5</v>
      </c>
      <c r="F10" s="18">
        <v>5928.07</v>
      </c>
      <c r="G10" s="18">
        <v>5915.03</v>
      </c>
      <c r="H10" s="18"/>
      <c r="I10" s="18">
        <f t="shared" si="3"/>
        <v>13.04</v>
      </c>
      <c r="J10" s="24">
        <f t="shared" si="1"/>
        <v>0.997800295880447</v>
      </c>
      <c r="K10" s="25"/>
    </row>
    <row r="11" s="2" customFormat="1" ht="26.1" customHeight="1" spans="1:11">
      <c r="A11" s="15">
        <v>5</v>
      </c>
      <c r="B11" s="15" t="s">
        <v>20</v>
      </c>
      <c r="C11" s="16">
        <f t="shared" si="2"/>
        <v>11634</v>
      </c>
      <c r="D11" s="16">
        <v>11634</v>
      </c>
      <c r="E11" s="16"/>
      <c r="F11" s="18">
        <v>11634</v>
      </c>
      <c r="G11" s="18">
        <v>10976.19</v>
      </c>
      <c r="H11" s="18"/>
      <c r="I11" s="18">
        <f t="shared" si="3"/>
        <v>657.809999999999</v>
      </c>
      <c r="J11" s="24">
        <f t="shared" si="1"/>
        <v>0.943457968024755</v>
      </c>
      <c r="K11" s="25"/>
    </row>
    <row r="12" s="2" customFormat="1" ht="26.1" customHeight="1" spans="1:11">
      <c r="A12" s="15">
        <v>6</v>
      </c>
      <c r="B12" s="15" t="s">
        <v>21</v>
      </c>
      <c r="C12" s="16">
        <f t="shared" si="2"/>
        <v>6327</v>
      </c>
      <c r="D12" s="16">
        <f>3982+518+1000</f>
        <v>5500</v>
      </c>
      <c r="E12" s="16">
        <f>500-110+422+15</f>
        <v>827</v>
      </c>
      <c r="F12" s="18">
        <v>6327</v>
      </c>
      <c r="G12" s="18">
        <v>5755.62</v>
      </c>
      <c r="H12" s="18">
        <f>2610+124+185+1000+446.35+493.71</f>
        <v>4859.06</v>
      </c>
      <c r="I12" s="18">
        <f t="shared" si="3"/>
        <v>571.38</v>
      </c>
      <c r="J12" s="24">
        <f t="shared" si="1"/>
        <v>0.909691797060218</v>
      </c>
      <c r="K12" s="25"/>
    </row>
    <row r="13" s="2" customFormat="1" ht="26.1" customHeight="1" spans="1:11">
      <c r="A13" s="15">
        <v>7</v>
      </c>
      <c r="B13" s="15" t="s">
        <v>22</v>
      </c>
      <c r="C13" s="16">
        <f t="shared" si="2"/>
        <v>3089</v>
      </c>
      <c r="D13" s="16">
        <f>3002-518+600</f>
        <v>3084</v>
      </c>
      <c r="E13" s="16">
        <v>5</v>
      </c>
      <c r="F13" s="18">
        <v>3089</v>
      </c>
      <c r="G13" s="18">
        <v>2578.4</v>
      </c>
      <c r="H13" s="18">
        <v>1511.35</v>
      </c>
      <c r="I13" s="18">
        <f t="shared" si="3"/>
        <v>510.6</v>
      </c>
      <c r="J13" s="24">
        <f t="shared" si="1"/>
        <v>0.834703787633538</v>
      </c>
      <c r="K13" s="25"/>
    </row>
    <row r="14" s="2" customFormat="1" ht="26.1" customHeight="1" spans="1:11">
      <c r="A14" s="15">
        <v>8</v>
      </c>
      <c r="B14" s="15" t="s">
        <v>23</v>
      </c>
      <c r="C14" s="16">
        <f>D14+E14</f>
        <v>348</v>
      </c>
      <c r="D14" s="16">
        <v>348</v>
      </c>
      <c r="E14" s="16"/>
      <c r="F14" s="18">
        <v>348</v>
      </c>
      <c r="G14" s="18">
        <v>236.58</v>
      </c>
      <c r="H14" s="18"/>
      <c r="I14" s="18">
        <f t="shared" si="3"/>
        <v>111.42</v>
      </c>
      <c r="J14" s="24">
        <f t="shared" si="1"/>
        <v>0.679827586206897</v>
      </c>
      <c r="K14" s="25"/>
    </row>
    <row r="15" s="2" customFormat="1" ht="26.1" customHeight="1" spans="1:11">
      <c r="A15" s="15">
        <v>9</v>
      </c>
      <c r="B15" s="15" t="s">
        <v>24</v>
      </c>
      <c r="C15" s="16">
        <f>SUM(D15:E15)</f>
        <v>16449.97</v>
      </c>
      <c r="D15" s="16">
        <f>8779.97+4800+2754</f>
        <v>16333.97</v>
      </c>
      <c r="E15" s="16">
        <v>116</v>
      </c>
      <c r="F15" s="18">
        <v>16449.97</v>
      </c>
      <c r="G15" s="18">
        <v>10758.39</v>
      </c>
      <c r="H15" s="18"/>
      <c r="I15" s="18">
        <f t="shared" si="3"/>
        <v>5691.58</v>
      </c>
      <c r="J15" s="24">
        <f t="shared" si="1"/>
        <v>0.65400666384194</v>
      </c>
      <c r="K15" s="25"/>
    </row>
    <row r="16" s="2" customFormat="1" ht="26.1" customHeight="1" spans="1:11">
      <c r="A16" s="15">
        <v>10</v>
      </c>
      <c r="B16" s="15" t="s">
        <v>25</v>
      </c>
      <c r="C16" s="16">
        <f>SUM(D16:E16)</f>
        <v>1667.1</v>
      </c>
      <c r="D16" s="16">
        <v>1600</v>
      </c>
      <c r="E16" s="16">
        <f>67.1</f>
        <v>67.1</v>
      </c>
      <c r="F16" s="18">
        <v>1667.1</v>
      </c>
      <c r="G16" s="18">
        <v>694.44</v>
      </c>
      <c r="H16" s="18"/>
      <c r="I16" s="18">
        <f t="shared" si="3"/>
        <v>972.66</v>
      </c>
      <c r="J16" s="24">
        <f t="shared" si="1"/>
        <v>0.416555695519165</v>
      </c>
      <c r="K16" s="25"/>
    </row>
  </sheetData>
  <mergeCells count="13">
    <mergeCell ref="A1:B1"/>
    <mergeCell ref="A2:K2"/>
    <mergeCell ref="A3:B3"/>
    <mergeCell ref="J3:K3"/>
    <mergeCell ref="C4:E4"/>
    <mergeCell ref="G4:H4"/>
    <mergeCell ref="A6:B6"/>
    <mergeCell ref="A4:A5"/>
    <mergeCell ref="B4:B5"/>
    <mergeCell ref="F4:F5"/>
    <mergeCell ref="I4:I5"/>
    <mergeCell ref="J4:J5"/>
    <mergeCell ref="K4:K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2019-12-19T03:12:59Z</dcterms:created>
  <dcterms:modified xsi:type="dcterms:W3CDTF">2019-12-19T03:13:34Z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