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<sst xmlns="http://schemas.openxmlformats.org/spreadsheetml/2006/main" count="29">
  <si>
    <t>附件：3</t>
  </si>
  <si>
    <t>县直部门2018年统筹整合资金支付情况表</t>
  </si>
  <si>
    <t xml:space="preserve">         单位：万元</t>
  </si>
  <si>
    <t>序号</t>
  </si>
  <si>
    <t>项目实施单位</t>
  </si>
  <si>
    <t>已到位资金</t>
  </si>
  <si>
    <t>已拨付部门资金</t>
  </si>
  <si>
    <t>项目单位支出金额</t>
  </si>
  <si>
    <t>截止2019年10月底结余金额</t>
  </si>
  <si>
    <t xml:space="preserve">支付率
</t>
  </si>
  <si>
    <t>备注</t>
  </si>
  <si>
    <t>小计</t>
  </si>
  <si>
    <t>自治区下达资金</t>
  </si>
  <si>
    <t>县级安排资金（含存量资金）</t>
  </si>
  <si>
    <t>其中：拨乡镇</t>
  </si>
  <si>
    <t>合计</t>
  </si>
  <si>
    <t>统战部（民宗局）</t>
  </si>
  <si>
    <t>住建局</t>
  </si>
  <si>
    <t>发改局</t>
  </si>
  <si>
    <t>就创局</t>
  </si>
  <si>
    <t>交通局</t>
  </si>
  <si>
    <t>自然资源局（林业局）</t>
  </si>
  <si>
    <t>残联</t>
  </si>
  <si>
    <t>农业农村局</t>
  </si>
  <si>
    <t>扶贫办</t>
  </si>
  <si>
    <t>自然资源局（国环局）</t>
  </si>
  <si>
    <t>水务局</t>
  </si>
  <si>
    <t>农业农村局（农发中心）</t>
  </si>
  <si>
    <t>文广局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</si>
</sst>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5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right" vertical="center" wrapText="1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 applyProtection="1">
      <alignment vertical="center" wrapText="1"/>
    </xf>
    <xf numFmtId="0" fontId="5" fillId="0" borderId="3" xfId="11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10" fontId="3" fillId="0" borderId="3" xfId="11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  <xf numFmtId="10" fontId="5" fillId="0" borderId="3" xfId="11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A2" sqref="A2:K2"/>
    </sheetView>
  </sheetViews>
  <sheetFormatPr defaultColWidth="9" defaultRowHeight="13.5"/>
  <cols>
    <col min="2" max="2" width="19.625" customWidth="1"/>
    <col min="3" max="3" width="20.125" customWidth="1"/>
    <col min="4" max="4" width="17.375" customWidth="1"/>
    <col min="5" max="5" width="21.75" customWidth="1"/>
    <col min="6" max="6" width="16.5" customWidth="1"/>
    <col min="7" max="7" width="19" customWidth="1"/>
  </cols>
  <sheetData>
    <row r="1" s="1" customFormat="1" ht="15.95" customHeight="1" spans="1:2">
      <c r="A1" s="3" t="s">
        <v>0</v>
      </c>
      <c r="B1" s="3"/>
    </row>
    <row r="2" s="1" customFormat="1" ht="24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4" customHeight="1" spans="1:11">
      <c r="A3" s="5"/>
      <c r="B3" s="5"/>
      <c r="C3" s="6"/>
      <c r="D3" s="6"/>
      <c r="E3" s="6"/>
      <c r="F3" s="7"/>
      <c r="G3" s="7"/>
      <c r="H3" s="7"/>
      <c r="I3" s="7"/>
      <c r="J3" s="23" t="s">
        <v>2</v>
      </c>
      <c r="K3" s="23"/>
    </row>
    <row r="4" s="1" customFormat="1" ht="35.1" customHeight="1" spans="1:11">
      <c r="A4" s="8" t="s">
        <v>3</v>
      </c>
      <c r="B4" s="8" t="s">
        <v>4</v>
      </c>
      <c r="C4" s="9" t="s">
        <v>5</v>
      </c>
      <c r="D4" s="9"/>
      <c r="E4" s="9"/>
      <c r="F4" s="9" t="s">
        <v>6</v>
      </c>
      <c r="G4" s="10" t="s">
        <v>7</v>
      </c>
      <c r="H4" s="11"/>
      <c r="I4" s="9" t="s">
        <v>8</v>
      </c>
      <c r="J4" s="9" t="s">
        <v>9</v>
      </c>
      <c r="K4" s="8" t="s">
        <v>10</v>
      </c>
    </row>
    <row r="5" s="1" customFormat="1" ht="44.25" customHeight="1" spans="1:11">
      <c r="A5" s="12"/>
      <c r="B5" s="12"/>
      <c r="C5" s="9" t="s">
        <v>11</v>
      </c>
      <c r="D5" s="9" t="s">
        <v>12</v>
      </c>
      <c r="E5" s="13" t="s">
        <v>13</v>
      </c>
      <c r="F5" s="9"/>
      <c r="G5" s="9" t="s">
        <v>11</v>
      </c>
      <c r="H5" s="9" t="s">
        <v>14</v>
      </c>
      <c r="I5" s="9"/>
      <c r="J5" s="9"/>
      <c r="K5" s="12"/>
    </row>
    <row r="6" s="1" customFormat="1" ht="26.25" customHeight="1" spans="1:12">
      <c r="A6" s="9" t="s">
        <v>15</v>
      </c>
      <c r="B6" s="9"/>
      <c r="C6" s="14">
        <f t="shared" ref="C6:I6" si="0">SUM(C7:C19)</f>
        <v>103699.22</v>
      </c>
      <c r="D6" s="14">
        <f t="shared" si="0"/>
        <v>92741.72</v>
      </c>
      <c r="E6" s="14">
        <f t="shared" si="0"/>
        <v>10957.5</v>
      </c>
      <c r="F6" s="14">
        <f t="shared" si="0"/>
        <v>103699.22</v>
      </c>
      <c r="G6" s="14">
        <f t="shared" si="0"/>
        <v>103689.18</v>
      </c>
      <c r="H6" s="14">
        <f t="shared" si="0"/>
        <v>28876.78</v>
      </c>
      <c r="I6" s="14">
        <f t="shared" si="0"/>
        <v>10.04</v>
      </c>
      <c r="J6" s="24">
        <f t="shared" ref="J6:J19" si="1">G6/F6</f>
        <v>0.99990318152827</v>
      </c>
      <c r="K6" s="25"/>
      <c r="L6" s="26"/>
    </row>
    <row r="7" s="2" customFormat="1" ht="21" customHeight="1" spans="1:11">
      <c r="A7" s="15">
        <v>1</v>
      </c>
      <c r="B7" s="16" t="s">
        <v>16</v>
      </c>
      <c r="C7" s="17">
        <v>1633</v>
      </c>
      <c r="D7" s="17">
        <f>1390+243</f>
        <v>1633</v>
      </c>
      <c r="E7" s="17"/>
      <c r="F7" s="18">
        <f t="shared" ref="F7:F12" si="2">C7</f>
        <v>1633</v>
      </c>
      <c r="G7" s="18">
        <v>1633</v>
      </c>
      <c r="H7" s="18">
        <v>1633</v>
      </c>
      <c r="I7" s="18">
        <f t="shared" ref="I7:I19" si="3">F7-G7</f>
        <v>0</v>
      </c>
      <c r="J7" s="27">
        <f t="shared" si="1"/>
        <v>1</v>
      </c>
      <c r="K7" s="28"/>
    </row>
    <row r="8" s="2" customFormat="1" ht="21" customHeight="1" spans="1:11">
      <c r="A8" s="15">
        <v>2</v>
      </c>
      <c r="B8" s="15" t="s">
        <v>17</v>
      </c>
      <c r="C8" s="17">
        <f t="shared" ref="C8:C12" si="4">SUM(D8:E8)</f>
        <v>14383</v>
      </c>
      <c r="D8" s="17">
        <f>8861+1185+210+2157</f>
        <v>12413</v>
      </c>
      <c r="E8" s="17">
        <f>500+205+520+745</f>
        <v>1970</v>
      </c>
      <c r="F8" s="18">
        <f t="shared" si="2"/>
        <v>14383</v>
      </c>
      <c r="G8" s="18">
        <v>14383</v>
      </c>
      <c r="H8" s="18">
        <v>1889.52</v>
      </c>
      <c r="I8" s="18">
        <f t="shared" si="3"/>
        <v>0</v>
      </c>
      <c r="J8" s="27">
        <f t="shared" si="1"/>
        <v>1</v>
      </c>
      <c r="K8" s="28"/>
    </row>
    <row r="9" s="2" customFormat="1" ht="21" customHeight="1" spans="1:11">
      <c r="A9" s="15">
        <v>3</v>
      </c>
      <c r="B9" s="15" t="s">
        <v>18</v>
      </c>
      <c r="C9" s="17">
        <f t="shared" si="4"/>
        <v>6000</v>
      </c>
      <c r="D9" s="19">
        <v>5500</v>
      </c>
      <c r="E9" s="17">
        <v>500</v>
      </c>
      <c r="F9" s="18">
        <v>6000</v>
      </c>
      <c r="G9" s="18">
        <v>6000</v>
      </c>
      <c r="H9" s="20"/>
      <c r="I9" s="18">
        <f t="shared" si="3"/>
        <v>0</v>
      </c>
      <c r="J9" s="27">
        <f t="shared" si="1"/>
        <v>1</v>
      </c>
      <c r="K9" s="28"/>
    </row>
    <row r="10" s="2" customFormat="1" ht="21" customHeight="1" spans="1:11">
      <c r="A10" s="15">
        <v>4</v>
      </c>
      <c r="B10" s="15" t="s">
        <v>19</v>
      </c>
      <c r="C10" s="17">
        <f t="shared" si="4"/>
        <v>52</v>
      </c>
      <c r="D10" s="17">
        <v>52</v>
      </c>
      <c r="E10" s="17"/>
      <c r="F10" s="18">
        <f t="shared" si="2"/>
        <v>52</v>
      </c>
      <c r="G10" s="18">
        <v>52</v>
      </c>
      <c r="H10" s="18"/>
      <c r="I10" s="18">
        <f t="shared" si="3"/>
        <v>0</v>
      </c>
      <c r="J10" s="27">
        <f t="shared" si="1"/>
        <v>1</v>
      </c>
      <c r="K10" s="28"/>
    </row>
    <row r="11" s="2" customFormat="1" ht="21" customHeight="1" spans="1:11">
      <c r="A11" s="15">
        <v>5</v>
      </c>
      <c r="B11" s="15" t="s">
        <v>20</v>
      </c>
      <c r="C11" s="17">
        <f t="shared" si="4"/>
        <v>16715.64</v>
      </c>
      <c r="D11" s="17">
        <f>12664+2659.64+492+900</f>
        <v>16715.64</v>
      </c>
      <c r="E11" s="17"/>
      <c r="F11" s="18">
        <f t="shared" si="2"/>
        <v>16715.64</v>
      </c>
      <c r="G11" s="18">
        <v>16715.64</v>
      </c>
      <c r="H11" s="18"/>
      <c r="I11" s="18">
        <f t="shared" si="3"/>
        <v>0</v>
      </c>
      <c r="J11" s="27">
        <f t="shared" si="1"/>
        <v>1</v>
      </c>
      <c r="K11" s="28"/>
    </row>
    <row r="12" s="2" customFormat="1" ht="21" customHeight="1" spans="1:11">
      <c r="A12" s="15">
        <v>6</v>
      </c>
      <c r="B12" s="15" t="s">
        <v>21</v>
      </c>
      <c r="C12" s="17">
        <f t="shared" si="4"/>
        <v>1969.32</v>
      </c>
      <c r="D12" s="17">
        <v>1969.32</v>
      </c>
      <c r="E12" s="17"/>
      <c r="F12" s="18">
        <f t="shared" si="2"/>
        <v>1969.32</v>
      </c>
      <c r="G12" s="18">
        <f>1718.78+2.81+214.56+33.17</f>
        <v>1969.32</v>
      </c>
      <c r="H12" s="18">
        <f>199+19.58</f>
        <v>218.58</v>
      </c>
      <c r="I12" s="18">
        <f t="shared" si="3"/>
        <v>0</v>
      </c>
      <c r="J12" s="27">
        <f t="shared" si="1"/>
        <v>1</v>
      </c>
      <c r="K12" s="28"/>
    </row>
    <row r="13" s="2" customFormat="1" ht="21" customHeight="1" spans="1:11">
      <c r="A13" s="15">
        <v>7</v>
      </c>
      <c r="B13" s="15" t="s">
        <v>22</v>
      </c>
      <c r="C13" s="21">
        <v>12</v>
      </c>
      <c r="D13" s="21">
        <v>12</v>
      </c>
      <c r="E13" s="21"/>
      <c r="F13" s="18">
        <v>12</v>
      </c>
      <c r="G13" s="18">
        <v>12</v>
      </c>
      <c r="H13" s="19"/>
      <c r="I13" s="18">
        <f t="shared" si="3"/>
        <v>0</v>
      </c>
      <c r="J13" s="27">
        <f t="shared" si="1"/>
        <v>1</v>
      </c>
      <c r="K13" s="28"/>
    </row>
    <row r="14" s="2" customFormat="1" ht="21" customHeight="1" spans="1:11">
      <c r="A14" s="15">
        <v>8</v>
      </c>
      <c r="B14" s="15" t="s">
        <v>23</v>
      </c>
      <c r="C14" s="17">
        <f t="shared" ref="C14:C19" si="5">SUM(D14:E14)</f>
        <v>29374.82</v>
      </c>
      <c r="D14" s="17">
        <f>18084.72-1471+2000+1200+1908+51.6</f>
        <v>21773.32</v>
      </c>
      <c r="E14" s="17">
        <f>3400+434+66.9+3208.6+492</f>
        <v>7601.5</v>
      </c>
      <c r="F14" s="18">
        <f t="shared" ref="F14:F19" si="6">C14</f>
        <v>29374.82</v>
      </c>
      <c r="G14" s="18">
        <v>29374.82</v>
      </c>
      <c r="H14" s="22">
        <v>15956.18</v>
      </c>
      <c r="I14" s="18">
        <f t="shared" si="3"/>
        <v>0</v>
      </c>
      <c r="J14" s="27">
        <f t="shared" si="1"/>
        <v>1</v>
      </c>
      <c r="K14" s="28"/>
    </row>
    <row r="15" s="2" customFormat="1" ht="21" customHeight="1" spans="1:11">
      <c r="A15" s="15">
        <v>9</v>
      </c>
      <c r="B15" s="15" t="s">
        <v>24</v>
      </c>
      <c r="C15" s="17">
        <f t="shared" si="5"/>
        <v>14233.04</v>
      </c>
      <c r="D15" s="17">
        <f>22410-12474.72-2659.64-1841+5760+18380-2000-5500-1200-210-2157-1908-12-572-16-1383-280-52-51.6</f>
        <v>14233.04</v>
      </c>
      <c r="E15" s="17"/>
      <c r="F15" s="18">
        <f t="shared" si="6"/>
        <v>14233.04</v>
      </c>
      <c r="G15" s="18">
        <v>14233.04</v>
      </c>
      <c r="H15" s="18">
        <f>5207.5+1497.34+2102.66-66.71-480.25+546.96</f>
        <v>8807.5</v>
      </c>
      <c r="I15" s="18">
        <f t="shared" si="3"/>
        <v>0</v>
      </c>
      <c r="J15" s="27">
        <f t="shared" si="1"/>
        <v>1</v>
      </c>
      <c r="K15" s="28"/>
    </row>
    <row r="16" s="2" customFormat="1" ht="21" customHeight="1" spans="1:11">
      <c r="A16" s="15">
        <v>10</v>
      </c>
      <c r="B16" s="15" t="s">
        <v>25</v>
      </c>
      <c r="C16" s="17">
        <f t="shared" si="5"/>
        <v>1600</v>
      </c>
      <c r="D16" s="17">
        <v>1600</v>
      </c>
      <c r="E16" s="17"/>
      <c r="F16" s="18">
        <f t="shared" si="6"/>
        <v>1600</v>
      </c>
      <c r="G16" s="18">
        <v>1600</v>
      </c>
      <c r="H16" s="18"/>
      <c r="I16" s="18">
        <f t="shared" si="3"/>
        <v>0</v>
      </c>
      <c r="J16" s="27">
        <f t="shared" si="1"/>
        <v>1</v>
      </c>
      <c r="K16" s="28"/>
    </row>
    <row r="17" s="2" customFormat="1" ht="21" customHeight="1" spans="1:11">
      <c r="A17" s="15">
        <v>11</v>
      </c>
      <c r="B17" s="15" t="s">
        <v>26</v>
      </c>
      <c r="C17" s="17">
        <f t="shared" si="5"/>
        <v>15451.4</v>
      </c>
      <c r="D17" s="17">
        <f>12620.4-1100+530+220+572+16+1383+324</f>
        <v>14565.4</v>
      </c>
      <c r="E17" s="17">
        <v>886</v>
      </c>
      <c r="F17" s="18">
        <f t="shared" si="6"/>
        <v>15451.4</v>
      </c>
      <c r="G17" s="18">
        <v>15451.4</v>
      </c>
      <c r="H17" s="18">
        <v>372</v>
      </c>
      <c r="I17" s="18">
        <f t="shared" si="3"/>
        <v>0</v>
      </c>
      <c r="J17" s="27">
        <f t="shared" si="1"/>
        <v>1</v>
      </c>
      <c r="K17" s="28"/>
    </row>
    <row r="18" s="2" customFormat="1" ht="21" customHeight="1" spans="1:11">
      <c r="A18" s="15">
        <v>12</v>
      </c>
      <c r="B18" s="15" t="s">
        <v>27</v>
      </c>
      <c r="C18" s="17">
        <f t="shared" si="5"/>
        <v>1775</v>
      </c>
      <c r="D18" s="17">
        <v>1775</v>
      </c>
      <c r="E18" s="17"/>
      <c r="F18" s="18">
        <f t="shared" si="6"/>
        <v>1775</v>
      </c>
      <c r="G18" s="18">
        <v>1775</v>
      </c>
      <c r="H18" s="18"/>
      <c r="I18" s="18">
        <f t="shared" si="3"/>
        <v>0</v>
      </c>
      <c r="J18" s="27">
        <f t="shared" si="1"/>
        <v>1</v>
      </c>
      <c r="K18" s="28"/>
    </row>
    <row r="19" s="2" customFormat="1" ht="21" customHeight="1" spans="1:11">
      <c r="A19" s="15">
        <v>13</v>
      </c>
      <c r="B19" s="15" t="s">
        <v>28</v>
      </c>
      <c r="C19" s="17">
        <f t="shared" si="5"/>
        <v>500</v>
      </c>
      <c r="D19" s="21">
        <v>500</v>
      </c>
      <c r="E19" s="21"/>
      <c r="F19" s="18">
        <f t="shared" si="6"/>
        <v>500</v>
      </c>
      <c r="G19" s="18">
        <f>62.9+35+55+98.6+80+1.76+147.5+1.8+7.4</f>
        <v>489.96</v>
      </c>
      <c r="H19" s="19"/>
      <c r="I19" s="18">
        <f t="shared" si="3"/>
        <v>10.04</v>
      </c>
      <c r="J19" s="27">
        <f t="shared" si="1"/>
        <v>0.97992</v>
      </c>
      <c r="K19" s="28"/>
    </row>
  </sheetData>
  <mergeCells count="13">
    <mergeCell ref="A1:B1"/>
    <mergeCell ref="A2:K2"/>
    <mergeCell ref="A3:B3"/>
    <mergeCell ref="J3:K3"/>
    <mergeCell ref="C4:E4"/>
    <mergeCell ref="G4:H4"/>
    <mergeCell ref="A6:B6"/>
    <mergeCell ref="A4:A5"/>
    <mergeCell ref="B4:B5"/>
    <mergeCell ref="F4:F5"/>
    <mergeCell ref="I4:I5"/>
    <mergeCell ref="J4:J5"/>
    <mergeCell ref="K4:K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2019-12-19T03:10:22Z</dcterms:created>
  <dcterms:modified xsi:type="dcterms:W3CDTF">2019-12-19T03:10:53Z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